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v0101\経営推進部\03_市場での価値向上\02_IR\03_決算説明会\第50期\④第50期_4Q決算説明会\07_Financial Data（決算説明会資料）\"/>
    </mc:Choice>
  </mc:AlternateContent>
  <xr:revisionPtr revIDLastSave="0" documentId="8_{75E74ABD-5255-472F-BAB0-AA807334ECE8}" xr6:coauthVersionLast="36" xr6:coauthVersionMax="36" xr10:uidLastSave="{00000000-0000-0000-0000-000000000000}"/>
  <bookViews>
    <workbookView xWindow="48" yWindow="168" windowWidth="8748" windowHeight="4908" tabRatio="845" xr2:uid="{00000000-000D-0000-FFFF-FFFF00000000}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</sheet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安全性!$A$1:$O$22</definedName>
    <definedName name="_xlnm.Print_Area" localSheetId="10">効率・成長性!$A$1:$O$18</definedName>
    <definedName name="_xlnm.Print_Area" localSheetId="8">収益性!$A$1:$P$20</definedName>
    <definedName name="_xlnm.Print_Area" localSheetId="11">投資!$A$1:$O$18</definedName>
    <definedName name="_xlnm.Print_Area" localSheetId="12">'投資-2'!$A$1:$O$23</definedName>
    <definedName name="_xlnm.Print_Area" localSheetId="0">表紙!$A$1:$N$36</definedName>
    <definedName name="_xlnm.Print_Area" localSheetId="4">分野別!$A$1:$P$31</definedName>
    <definedName name="_xlnm.Print_Area" localSheetId="17">裏表紙!$A$1:$P$40</definedName>
    <definedName name="_xlnm.Print_Area" localSheetId="1">連BS!$A$1:$O$36</definedName>
    <definedName name="_xlnm.Print_Area" localSheetId="2">'連BS-2'!$A$1:$O$51</definedName>
    <definedName name="_xlnm.Print_Area" localSheetId="5">連CF!$A$1:$O$51</definedName>
    <definedName name="_xlnm.Print_Area" localSheetId="6">'連CF-2'!$A$1:$O$42</definedName>
    <definedName name="_xlnm.Print_Area" localSheetId="3">連PL!$A$1:$P$23</definedName>
    <definedName name="_xlnm.Print_Area" localSheetId="7">連半期!$A$1:$P$38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2" i="59" l="1"/>
  <c r="O51" i="59"/>
  <c r="O50" i="59"/>
  <c r="O49" i="59"/>
  <c r="O48" i="59"/>
  <c r="O47" i="59"/>
  <c r="O46" i="59"/>
  <c r="O45" i="59"/>
  <c r="O52" i="58"/>
  <c r="O51" i="58"/>
  <c r="O50" i="58"/>
  <c r="O49" i="58"/>
  <c r="O48" i="58"/>
  <c r="O47" i="58"/>
  <c r="O46" i="58"/>
  <c r="O45" i="58"/>
  <c r="O15" i="9" l="1"/>
  <c r="P61" i="20" l="1"/>
  <c r="P58" i="20"/>
  <c r="P28" i="20" s="1"/>
  <c r="P59" i="20"/>
  <c r="P29" i="20" s="1"/>
  <c r="P54" i="20"/>
  <c r="P24" i="20" s="1"/>
  <c r="O7" i="32"/>
  <c r="O25" i="10"/>
  <c r="O26" i="10"/>
  <c r="O55" i="20"/>
  <c r="O56" i="20"/>
  <c r="O57" i="20"/>
  <c r="O58" i="20"/>
  <c r="O59" i="20"/>
  <c r="O60" i="20"/>
  <c r="O61" i="20"/>
  <c r="P52" i="20"/>
  <c r="O52" i="20"/>
  <c r="O25" i="20"/>
  <c r="O26" i="20"/>
  <c r="O27" i="20"/>
  <c r="O30" i="20"/>
  <c r="O32" i="20"/>
  <c r="O33" i="20"/>
  <c r="O34" i="20"/>
  <c r="O35" i="20"/>
  <c r="O36" i="20"/>
  <c r="P31" i="20"/>
  <c r="O15" i="45" l="1"/>
  <c r="O16" i="45"/>
  <c r="O17" i="45"/>
  <c r="O18" i="45"/>
  <c r="O19" i="45"/>
  <c r="O7" i="10"/>
  <c r="O8" i="10"/>
  <c r="O9" i="10"/>
  <c r="O10" i="10"/>
  <c r="O11" i="10"/>
  <c r="O15" i="10"/>
  <c r="O16" i="10"/>
  <c r="O8" i="32"/>
  <c r="O13" i="32"/>
  <c r="O14" i="32"/>
  <c r="O15" i="32"/>
  <c r="O16" i="32"/>
  <c r="O7" i="43"/>
  <c r="O8" i="43"/>
  <c r="O9" i="43"/>
  <c r="O10" i="43"/>
  <c r="O11" i="43"/>
  <c r="O15" i="43"/>
  <c r="O16" i="43"/>
  <c r="O17" i="43"/>
  <c r="O18" i="43"/>
  <c r="P7" i="9" l="1"/>
  <c r="P9" i="9"/>
  <c r="P10" i="9"/>
  <c r="P11" i="9"/>
  <c r="P16" i="9"/>
  <c r="P17" i="9"/>
  <c r="P18" i="9"/>
  <c r="M15" i="32" l="1"/>
  <c r="M14" i="32"/>
  <c r="N16" i="32"/>
  <c r="N51" i="55" l="1"/>
  <c r="N49" i="55"/>
  <c r="N47" i="55"/>
  <c r="N45" i="55"/>
  <c r="O17" i="9"/>
  <c r="O50" i="55" s="1"/>
  <c r="K18" i="45"/>
  <c r="N15" i="32"/>
  <c r="N14" i="32"/>
  <c r="M46" i="59"/>
  <c r="N46" i="59"/>
  <c r="M48" i="59"/>
  <c r="N48" i="59"/>
  <c r="M49" i="59"/>
  <c r="N49" i="59"/>
  <c r="M50" i="59"/>
  <c r="N50" i="59"/>
  <c r="N18" i="43"/>
  <c r="N50" i="58" s="1"/>
  <c r="L18" i="43"/>
  <c r="L50" i="58" s="1"/>
  <c r="M18" i="43"/>
  <c r="M50" i="58" s="1"/>
  <c r="M45" i="58"/>
  <c r="N45" i="58"/>
  <c r="M47" i="58"/>
  <c r="N47" i="58"/>
  <c r="N18" i="45"/>
  <c r="N17" i="45"/>
  <c r="N52" i="59" s="1"/>
  <c r="N16" i="45"/>
  <c r="N51" i="59" s="1"/>
  <c r="M17" i="45"/>
  <c r="M52" i="59" s="1"/>
  <c r="M16" i="45"/>
  <c r="M51" i="59" s="1"/>
  <c r="M15" i="45"/>
  <c r="N8" i="32"/>
  <c r="N52" i="58" s="1"/>
  <c r="N13" i="32"/>
  <c r="N26" i="10"/>
  <c r="N15" i="10" s="1"/>
  <c r="N45" i="59" s="1"/>
  <c r="N25" i="10"/>
  <c r="N16" i="10" s="1"/>
  <c r="N47" i="59" s="1"/>
  <c r="N11" i="10"/>
  <c r="N10" i="10"/>
  <c r="M26" i="10"/>
  <c r="M15" i="10" s="1"/>
  <c r="M45" i="59" s="1"/>
  <c r="M25" i="10"/>
  <c r="M7" i="32" s="1"/>
  <c r="M51" i="58" s="1"/>
  <c r="M11" i="10"/>
  <c r="M10" i="10"/>
  <c r="M9" i="10"/>
  <c r="M7" i="10"/>
  <c r="M13" i="32"/>
  <c r="M8" i="32"/>
  <c r="M52" i="58" s="1"/>
  <c r="M17" i="43"/>
  <c r="M16" i="43"/>
  <c r="M48" i="58" s="1"/>
  <c r="M15" i="43"/>
  <c r="M46" i="58" s="1"/>
  <c r="M11" i="43"/>
  <c r="M10" i="43"/>
  <c r="M9" i="43"/>
  <c r="M49" i="58" s="1"/>
  <c r="M8" i="43"/>
  <c r="M7" i="43"/>
  <c r="N18" i="9"/>
  <c r="N52" i="55" s="1"/>
  <c r="N17" i="9"/>
  <c r="N50" i="55" s="1"/>
  <c r="N16" i="9"/>
  <c r="N48" i="55" s="1"/>
  <c r="N15" i="9"/>
  <c r="N46" i="55" s="1"/>
  <c r="N11" i="9"/>
  <c r="N10" i="9"/>
  <c r="N9" i="9"/>
  <c r="N8" i="9"/>
  <c r="N7" i="9"/>
  <c r="N36" i="20"/>
  <c r="N35" i="20"/>
  <c r="M35" i="20"/>
  <c r="M36" i="20"/>
  <c r="N34" i="20"/>
  <c r="N33" i="20"/>
  <c r="N32" i="20"/>
  <c r="M34" i="20"/>
  <c r="M33" i="20"/>
  <c r="M32" i="20"/>
  <c r="N54" i="20"/>
  <c r="N24" i="20" s="1"/>
  <c r="N61" i="20"/>
  <c r="N31" i="20" s="1"/>
  <c r="N60" i="20"/>
  <c r="N30" i="20" s="1"/>
  <c r="N59" i="20"/>
  <c r="N29" i="20" s="1"/>
  <c r="N58" i="20"/>
  <c r="N28" i="20" s="1"/>
  <c r="N57" i="20"/>
  <c r="N27" i="20" s="1"/>
  <c r="N56" i="20"/>
  <c r="N26" i="20" s="1"/>
  <c r="N55" i="20"/>
  <c r="N25" i="20" s="1"/>
  <c r="K55" i="20"/>
  <c r="K25" i="20" s="1"/>
  <c r="N17" i="43"/>
  <c r="N16" i="43"/>
  <c r="N48" i="58" s="1"/>
  <c r="N15" i="43"/>
  <c r="N46" i="58" s="1"/>
  <c r="D26" i="10"/>
  <c r="D15" i="10" s="1"/>
  <c r="D45" i="59" s="1"/>
  <c r="O51" i="55"/>
  <c r="O49" i="55"/>
  <c r="O47" i="55"/>
  <c r="O46" i="55"/>
  <c r="O45" i="55"/>
  <c r="O18" i="9"/>
  <c r="O52" i="55" s="1"/>
  <c r="O16" i="9"/>
  <c r="O48" i="55" s="1"/>
  <c r="O11" i="9"/>
  <c r="O10" i="9"/>
  <c r="O9" i="9"/>
  <c r="O7" i="9"/>
  <c r="D16" i="32"/>
  <c r="D15" i="32"/>
  <c r="D14" i="32"/>
  <c r="D13" i="32"/>
  <c r="O54" i="20"/>
  <c r="O24" i="20" s="1"/>
  <c r="O31" i="20"/>
  <c r="O29" i="20"/>
  <c r="O28" i="20"/>
  <c r="M51" i="55"/>
  <c r="M49" i="55"/>
  <c r="M47" i="55"/>
  <c r="M45" i="55"/>
  <c r="N15" i="45"/>
  <c r="L15" i="45"/>
  <c r="N19" i="45"/>
  <c r="N7" i="10"/>
  <c r="N9" i="10"/>
  <c r="N11" i="43"/>
  <c r="N10" i="43"/>
  <c r="N9" i="43"/>
  <c r="N49" i="58" s="1"/>
  <c r="N8" i="43"/>
  <c r="N7" i="43"/>
  <c r="M18" i="9"/>
  <c r="M52" i="55" s="1"/>
  <c r="M17" i="9"/>
  <c r="M50" i="55" s="1"/>
  <c r="M16" i="9"/>
  <c r="M48" i="55" s="1"/>
  <c r="M15" i="9"/>
  <c r="M46" i="55" s="1"/>
  <c r="M54" i="20"/>
  <c r="M24" i="20" s="1"/>
  <c r="M61" i="20"/>
  <c r="M31" i="20" s="1"/>
  <c r="M60" i="20"/>
  <c r="M30" i="20" s="1"/>
  <c r="M59" i="20"/>
  <c r="M29" i="20" s="1"/>
  <c r="M58" i="20"/>
  <c r="M28" i="20" s="1"/>
  <c r="M57" i="20"/>
  <c r="M27" i="20" s="1"/>
  <c r="M56" i="20"/>
  <c r="M26" i="20" s="1"/>
  <c r="M55" i="20"/>
  <c r="M25" i="20" s="1"/>
  <c r="C45" i="59"/>
  <c r="L54" i="20"/>
  <c r="L24" i="20" s="1"/>
  <c r="L19" i="45"/>
  <c r="K19" i="45"/>
  <c r="L17" i="45"/>
  <c r="L52" i="59" s="1"/>
  <c r="K17" i="45"/>
  <c r="K52" i="59" s="1"/>
  <c r="L16" i="45"/>
  <c r="L51" i="59" s="1"/>
  <c r="K16" i="45"/>
  <c r="K51" i="59" s="1"/>
  <c r="L35" i="20"/>
  <c r="L32" i="20"/>
  <c r="L36" i="20"/>
  <c r="L34" i="20"/>
  <c r="L33" i="20"/>
  <c r="L8" i="32"/>
  <c r="L52" i="58" s="1"/>
  <c r="L50" i="59"/>
  <c r="L49" i="59"/>
  <c r="L48" i="59"/>
  <c r="L46" i="59"/>
  <c r="C52" i="59"/>
  <c r="C51" i="59"/>
  <c r="K50" i="59"/>
  <c r="J50" i="59"/>
  <c r="I50" i="59"/>
  <c r="H50" i="59"/>
  <c r="G50" i="59"/>
  <c r="F50" i="59"/>
  <c r="E50" i="59"/>
  <c r="D50" i="59"/>
  <c r="C50" i="59"/>
  <c r="K49" i="59"/>
  <c r="J49" i="59"/>
  <c r="I49" i="59"/>
  <c r="H49" i="59"/>
  <c r="G49" i="59"/>
  <c r="F49" i="59"/>
  <c r="E49" i="59"/>
  <c r="D49" i="59"/>
  <c r="C49" i="59"/>
  <c r="K48" i="59"/>
  <c r="J48" i="59"/>
  <c r="I48" i="59"/>
  <c r="H48" i="59"/>
  <c r="G48" i="59"/>
  <c r="F48" i="59"/>
  <c r="E48" i="59"/>
  <c r="D48" i="59"/>
  <c r="C48" i="59"/>
  <c r="K46" i="59"/>
  <c r="J46" i="59"/>
  <c r="I46" i="59"/>
  <c r="H46" i="59"/>
  <c r="G46" i="59"/>
  <c r="F46" i="59"/>
  <c r="E46" i="59"/>
  <c r="D46" i="59"/>
  <c r="C46" i="59"/>
  <c r="L47" i="58"/>
  <c r="L45" i="58"/>
  <c r="K47" i="58"/>
  <c r="J47" i="58"/>
  <c r="I47" i="58"/>
  <c r="H47" i="58"/>
  <c r="G47" i="58"/>
  <c r="F47" i="58"/>
  <c r="E47" i="58"/>
  <c r="D47" i="58"/>
  <c r="C47" i="58"/>
  <c r="K45" i="58"/>
  <c r="J45" i="58"/>
  <c r="I45" i="58"/>
  <c r="H45" i="58"/>
  <c r="G45" i="58"/>
  <c r="F45" i="58"/>
  <c r="E45" i="58"/>
  <c r="D45" i="58"/>
  <c r="C45" i="58"/>
  <c r="L51" i="55"/>
  <c r="K51" i="55"/>
  <c r="J51" i="55"/>
  <c r="I51" i="55"/>
  <c r="H51" i="55"/>
  <c r="G51" i="55"/>
  <c r="F51" i="55"/>
  <c r="E51" i="55"/>
  <c r="D51" i="55"/>
  <c r="L49" i="55"/>
  <c r="K49" i="55"/>
  <c r="J49" i="55"/>
  <c r="I49" i="55"/>
  <c r="H49" i="55"/>
  <c r="G49" i="55"/>
  <c r="F49" i="55"/>
  <c r="E49" i="55"/>
  <c r="D49" i="55"/>
  <c r="L47" i="55"/>
  <c r="K47" i="55"/>
  <c r="J47" i="55"/>
  <c r="I47" i="55"/>
  <c r="H47" i="55"/>
  <c r="G47" i="55"/>
  <c r="F47" i="55"/>
  <c r="E47" i="55"/>
  <c r="D47" i="55"/>
  <c r="L45" i="55"/>
  <c r="K45" i="55"/>
  <c r="J45" i="55"/>
  <c r="I45" i="55"/>
  <c r="H45" i="55"/>
  <c r="G45" i="55"/>
  <c r="F45" i="55"/>
  <c r="E45" i="55"/>
  <c r="D45" i="55"/>
  <c r="J19" i="45"/>
  <c r="I19" i="45"/>
  <c r="H19" i="45"/>
  <c r="G19" i="45"/>
  <c r="F19" i="45"/>
  <c r="E19" i="45"/>
  <c r="D19" i="45"/>
  <c r="J18" i="45"/>
  <c r="I18" i="45"/>
  <c r="H18" i="45"/>
  <c r="G18" i="45"/>
  <c r="F18" i="45"/>
  <c r="E18" i="45"/>
  <c r="D18" i="45"/>
  <c r="J17" i="45"/>
  <c r="J52" i="59" s="1"/>
  <c r="I17" i="45"/>
  <c r="I52" i="59" s="1"/>
  <c r="H17" i="45"/>
  <c r="H52" i="59" s="1"/>
  <c r="G17" i="45"/>
  <c r="G52" i="59" s="1"/>
  <c r="F17" i="45"/>
  <c r="F52" i="59" s="1"/>
  <c r="E17" i="45"/>
  <c r="E52" i="59" s="1"/>
  <c r="D17" i="45"/>
  <c r="D52" i="59" s="1"/>
  <c r="J16" i="45"/>
  <c r="J51" i="59" s="1"/>
  <c r="I16" i="45"/>
  <c r="I51" i="59" s="1"/>
  <c r="H16" i="45"/>
  <c r="H51" i="59" s="1"/>
  <c r="G16" i="45"/>
  <c r="G51" i="59" s="1"/>
  <c r="F16" i="45"/>
  <c r="F51" i="59" s="1"/>
  <c r="E16" i="45"/>
  <c r="E51" i="59" s="1"/>
  <c r="D16" i="45"/>
  <c r="D51" i="59"/>
  <c r="K15" i="45"/>
  <c r="J15" i="45"/>
  <c r="I15" i="45"/>
  <c r="H15" i="45"/>
  <c r="G15" i="45"/>
  <c r="F15" i="45"/>
  <c r="E15" i="45"/>
  <c r="D15" i="45"/>
  <c r="L26" i="10"/>
  <c r="L15" i="10" s="1"/>
  <c r="L45" i="59" s="1"/>
  <c r="L25" i="10"/>
  <c r="L16" i="10" s="1"/>
  <c r="L47" i="59" s="1"/>
  <c r="L7" i="10"/>
  <c r="K26" i="10"/>
  <c r="K15" i="10" s="1"/>
  <c r="K45" i="59" s="1"/>
  <c r="J26" i="10"/>
  <c r="J9" i="10" s="1"/>
  <c r="J15" i="10"/>
  <c r="J45" i="59" s="1"/>
  <c r="I26" i="10"/>
  <c r="I9" i="10" s="1"/>
  <c r="H26" i="10"/>
  <c r="H9" i="10" s="1"/>
  <c r="G26" i="10"/>
  <c r="G15" i="10" s="1"/>
  <c r="G45" i="59" s="1"/>
  <c r="F26" i="10"/>
  <c r="F9" i="10" s="1"/>
  <c r="E26" i="10"/>
  <c r="E15" i="10" s="1"/>
  <c r="E45" i="59" s="1"/>
  <c r="K25" i="10"/>
  <c r="K16" i="10" s="1"/>
  <c r="K47" i="59" s="1"/>
  <c r="J25" i="10"/>
  <c r="J7" i="32" s="1"/>
  <c r="J51" i="58" s="1"/>
  <c r="I25" i="10"/>
  <c r="I7" i="32" s="1"/>
  <c r="I51" i="58" s="1"/>
  <c r="H25" i="10"/>
  <c r="H16" i="10" s="1"/>
  <c r="H47" i="59" s="1"/>
  <c r="G25" i="10"/>
  <c r="G16" i="10" s="1"/>
  <c r="G47" i="59" s="1"/>
  <c r="F25" i="10"/>
  <c r="F16" i="10" s="1"/>
  <c r="F47" i="59" s="1"/>
  <c r="E25" i="10"/>
  <c r="E8" i="10" s="1"/>
  <c r="D25" i="10"/>
  <c r="D8" i="10" s="1"/>
  <c r="C47" i="59"/>
  <c r="L11" i="10"/>
  <c r="K11" i="10"/>
  <c r="J11" i="10"/>
  <c r="I11" i="10"/>
  <c r="H11" i="10"/>
  <c r="G11" i="10"/>
  <c r="F11" i="10"/>
  <c r="E11" i="10"/>
  <c r="D11" i="10"/>
  <c r="L10" i="10"/>
  <c r="K10" i="10"/>
  <c r="J10" i="10"/>
  <c r="I10" i="10"/>
  <c r="H10" i="10"/>
  <c r="G10" i="10"/>
  <c r="F10" i="10"/>
  <c r="E10" i="10"/>
  <c r="D10" i="10"/>
  <c r="K7" i="10"/>
  <c r="J7" i="10"/>
  <c r="I7" i="10"/>
  <c r="H7" i="10"/>
  <c r="G7" i="10"/>
  <c r="F7" i="10"/>
  <c r="E7" i="10"/>
  <c r="D7" i="10"/>
  <c r="K16" i="32"/>
  <c r="J16" i="32"/>
  <c r="I16" i="32"/>
  <c r="H16" i="32"/>
  <c r="G16" i="32"/>
  <c r="F16" i="32"/>
  <c r="E16" i="32"/>
  <c r="K15" i="32"/>
  <c r="J15" i="32"/>
  <c r="I15" i="32"/>
  <c r="H15" i="32"/>
  <c r="G15" i="32"/>
  <c r="F15" i="32"/>
  <c r="E15" i="32"/>
  <c r="K14" i="32"/>
  <c r="J14" i="32"/>
  <c r="I14" i="32"/>
  <c r="H14" i="32"/>
  <c r="G14" i="32"/>
  <c r="F14" i="32"/>
  <c r="E14" i="32"/>
  <c r="L13" i="32"/>
  <c r="K13" i="32"/>
  <c r="J13" i="32"/>
  <c r="I13" i="32"/>
  <c r="H13" i="32"/>
  <c r="G13" i="32"/>
  <c r="F13" i="32"/>
  <c r="E13" i="32"/>
  <c r="K8" i="32"/>
  <c r="K52" i="58" s="1"/>
  <c r="J8" i="32"/>
  <c r="J52" i="58" s="1"/>
  <c r="I8" i="32"/>
  <c r="I52" i="58" s="1"/>
  <c r="H8" i="32"/>
  <c r="H52" i="58" s="1"/>
  <c r="G8" i="32"/>
  <c r="G52" i="58" s="1"/>
  <c r="F8" i="32"/>
  <c r="F52" i="58" s="1"/>
  <c r="E8" i="32"/>
  <c r="E52" i="58" s="1"/>
  <c r="D8" i="32"/>
  <c r="D52" i="58" s="1"/>
  <c r="C52" i="58"/>
  <c r="L7" i="43"/>
  <c r="K18" i="43"/>
  <c r="K50" i="58" s="1"/>
  <c r="J18" i="43"/>
  <c r="J50" i="58" s="1"/>
  <c r="I18" i="43"/>
  <c r="I50" i="58" s="1"/>
  <c r="H18" i="43"/>
  <c r="H50" i="58" s="1"/>
  <c r="G18" i="43"/>
  <c r="G50" i="58" s="1"/>
  <c r="F18" i="43"/>
  <c r="F50" i="58" s="1"/>
  <c r="E18" i="43"/>
  <c r="E50" i="58" s="1"/>
  <c r="D18" i="43"/>
  <c r="D50" i="58" s="1"/>
  <c r="C50" i="58"/>
  <c r="K17" i="43"/>
  <c r="J17" i="43"/>
  <c r="I17" i="43"/>
  <c r="H17" i="43"/>
  <c r="G17" i="43"/>
  <c r="F17" i="43"/>
  <c r="E17" i="43"/>
  <c r="D17" i="43"/>
  <c r="K16" i="43"/>
  <c r="K48" i="58" s="1"/>
  <c r="J16" i="43"/>
  <c r="J48" i="58" s="1"/>
  <c r="I16" i="43"/>
  <c r="I48" i="58" s="1"/>
  <c r="H16" i="43"/>
  <c r="H48" i="58" s="1"/>
  <c r="G16" i="43"/>
  <c r="G48" i="58" s="1"/>
  <c r="F16" i="43"/>
  <c r="F48" i="58" s="1"/>
  <c r="E16" i="43"/>
  <c r="E48" i="58" s="1"/>
  <c r="D16" i="43"/>
  <c r="D48" i="58" s="1"/>
  <c r="C48" i="58"/>
  <c r="K15" i="43"/>
  <c r="K46" i="58" s="1"/>
  <c r="J15" i="43"/>
  <c r="J46" i="58" s="1"/>
  <c r="I15" i="43"/>
  <c r="I46" i="58" s="1"/>
  <c r="H15" i="43"/>
  <c r="H46" i="58" s="1"/>
  <c r="G15" i="43"/>
  <c r="G46" i="58" s="1"/>
  <c r="F15" i="43"/>
  <c r="F46" i="58" s="1"/>
  <c r="E15" i="43"/>
  <c r="E46" i="58" s="1"/>
  <c r="D15" i="43"/>
  <c r="D46" i="58" s="1"/>
  <c r="C46" i="58"/>
  <c r="K11" i="43"/>
  <c r="J11" i="43"/>
  <c r="I11" i="43"/>
  <c r="H11" i="43"/>
  <c r="G11" i="43"/>
  <c r="F11" i="43"/>
  <c r="E11" i="43"/>
  <c r="D11" i="43"/>
  <c r="K10" i="43"/>
  <c r="J10" i="43"/>
  <c r="I10" i="43"/>
  <c r="H10" i="43"/>
  <c r="G10" i="43"/>
  <c r="F10" i="43"/>
  <c r="E10" i="43"/>
  <c r="D10" i="43"/>
  <c r="K9" i="43"/>
  <c r="K49" i="58" s="1"/>
  <c r="J9" i="43"/>
  <c r="J49" i="58" s="1"/>
  <c r="I9" i="43"/>
  <c r="I49" i="58" s="1"/>
  <c r="H9" i="43"/>
  <c r="H49" i="58" s="1"/>
  <c r="G9" i="43"/>
  <c r="G49" i="58" s="1"/>
  <c r="F9" i="43"/>
  <c r="F49" i="58" s="1"/>
  <c r="E9" i="43"/>
  <c r="E49" i="58" s="1"/>
  <c r="D9" i="43"/>
  <c r="D49" i="58" s="1"/>
  <c r="C49" i="58"/>
  <c r="K8" i="43"/>
  <c r="J8" i="43"/>
  <c r="I8" i="43"/>
  <c r="H8" i="43"/>
  <c r="G8" i="43"/>
  <c r="F8" i="43"/>
  <c r="E8" i="43"/>
  <c r="D8" i="43"/>
  <c r="K7" i="43"/>
  <c r="J7" i="43"/>
  <c r="I7" i="43"/>
  <c r="H7" i="43"/>
  <c r="G7" i="43"/>
  <c r="F7" i="43"/>
  <c r="E7" i="43"/>
  <c r="D7" i="43"/>
  <c r="L18" i="9"/>
  <c r="L52" i="55" s="1"/>
  <c r="K18" i="9"/>
  <c r="K52" i="55" s="1"/>
  <c r="J18" i="9"/>
  <c r="J52" i="55" s="1"/>
  <c r="I18" i="9"/>
  <c r="I52" i="55" s="1"/>
  <c r="H18" i="9"/>
  <c r="H52" i="55" s="1"/>
  <c r="G18" i="9"/>
  <c r="G52" i="55" s="1"/>
  <c r="F18" i="9"/>
  <c r="F52" i="55" s="1"/>
  <c r="E18" i="9"/>
  <c r="E52" i="55" s="1"/>
  <c r="D18" i="9"/>
  <c r="D52" i="55" s="1"/>
  <c r="L17" i="9"/>
  <c r="L50" i="55" s="1"/>
  <c r="K17" i="9"/>
  <c r="K50" i="55" s="1"/>
  <c r="J17" i="9"/>
  <c r="J50" i="55" s="1"/>
  <c r="I17" i="9"/>
  <c r="I50" i="55" s="1"/>
  <c r="H17" i="9"/>
  <c r="H50" i="55" s="1"/>
  <c r="G17" i="9"/>
  <c r="G50" i="55" s="1"/>
  <c r="F17" i="9"/>
  <c r="F50" i="55" s="1"/>
  <c r="E17" i="9"/>
  <c r="E50" i="55" s="1"/>
  <c r="D17" i="9"/>
  <c r="D50" i="55" s="1"/>
  <c r="L16" i="9"/>
  <c r="L48" i="55" s="1"/>
  <c r="K16" i="9"/>
  <c r="K48" i="55" s="1"/>
  <c r="J16" i="9"/>
  <c r="J48" i="55" s="1"/>
  <c r="I16" i="9"/>
  <c r="I48" i="55" s="1"/>
  <c r="H16" i="9"/>
  <c r="H48" i="55" s="1"/>
  <c r="G16" i="9"/>
  <c r="G48" i="55" s="1"/>
  <c r="F16" i="9"/>
  <c r="F48" i="55" s="1"/>
  <c r="E16" i="9"/>
  <c r="E48" i="55" s="1"/>
  <c r="D16" i="9"/>
  <c r="D48" i="55" s="1"/>
  <c r="L15" i="9"/>
  <c r="L46" i="55" s="1"/>
  <c r="K15" i="9"/>
  <c r="K46" i="55" s="1"/>
  <c r="J15" i="9"/>
  <c r="J46" i="55" s="1"/>
  <c r="I15" i="9"/>
  <c r="I46" i="55" s="1"/>
  <c r="H15" i="9"/>
  <c r="H46" i="55" s="1"/>
  <c r="G15" i="9"/>
  <c r="G46" i="55" s="1"/>
  <c r="F15" i="9"/>
  <c r="F46" i="55" s="1"/>
  <c r="E15" i="9"/>
  <c r="E46" i="55" s="1"/>
  <c r="D15" i="9"/>
  <c r="D46" i="55" s="1"/>
  <c r="L11" i="9"/>
  <c r="K11" i="9"/>
  <c r="J11" i="9"/>
  <c r="I11" i="9"/>
  <c r="H11" i="9"/>
  <c r="G11" i="9"/>
  <c r="F11" i="9"/>
  <c r="E11" i="9"/>
  <c r="D11" i="9"/>
  <c r="L10" i="9"/>
  <c r="K10" i="9"/>
  <c r="J10" i="9"/>
  <c r="I10" i="9"/>
  <c r="H10" i="9"/>
  <c r="G10" i="9"/>
  <c r="F10" i="9"/>
  <c r="E10" i="9"/>
  <c r="D10" i="9"/>
  <c r="L9" i="9"/>
  <c r="K9" i="9"/>
  <c r="J9" i="9"/>
  <c r="I9" i="9"/>
  <c r="H9" i="9"/>
  <c r="G9" i="9"/>
  <c r="F9" i="9"/>
  <c r="E9" i="9"/>
  <c r="D9" i="9"/>
  <c r="L8" i="9"/>
  <c r="K8" i="9"/>
  <c r="J8" i="9"/>
  <c r="I8" i="9"/>
  <c r="H8" i="9"/>
  <c r="G8" i="9"/>
  <c r="F8" i="9"/>
  <c r="E8" i="9"/>
  <c r="D8" i="9"/>
  <c r="L7" i="9"/>
  <c r="K7" i="9"/>
  <c r="J7" i="9"/>
  <c r="I7" i="9"/>
  <c r="H7" i="9"/>
  <c r="G7" i="9"/>
  <c r="F7" i="9"/>
  <c r="E7" i="9"/>
  <c r="D7" i="9"/>
  <c r="L61" i="20"/>
  <c r="L31" i="20" s="1"/>
  <c r="K61" i="20"/>
  <c r="K31" i="20" s="1"/>
  <c r="J61" i="20"/>
  <c r="J31" i="20" s="1"/>
  <c r="I61" i="20"/>
  <c r="I31" i="20" s="1"/>
  <c r="H61" i="20"/>
  <c r="H31" i="20" s="1"/>
  <c r="G61" i="20"/>
  <c r="G31" i="20" s="1"/>
  <c r="F61" i="20"/>
  <c r="F31" i="20" s="1"/>
  <c r="E61" i="20"/>
  <c r="E31" i="20" s="1"/>
  <c r="D61" i="20"/>
  <c r="D31" i="20" s="1"/>
  <c r="C61" i="20"/>
  <c r="L60" i="20"/>
  <c r="L30" i="20" s="1"/>
  <c r="K60" i="20"/>
  <c r="K30" i="20" s="1"/>
  <c r="J60" i="20"/>
  <c r="J30" i="20" s="1"/>
  <c r="I60" i="20"/>
  <c r="I30" i="20" s="1"/>
  <c r="H60" i="20"/>
  <c r="H30" i="20" s="1"/>
  <c r="G60" i="20"/>
  <c r="G30" i="20" s="1"/>
  <c r="F60" i="20"/>
  <c r="F30" i="20" s="1"/>
  <c r="E60" i="20"/>
  <c r="E30" i="20" s="1"/>
  <c r="D60" i="20"/>
  <c r="D30" i="20" s="1"/>
  <c r="C60" i="20"/>
  <c r="L59" i="20"/>
  <c r="L29" i="20" s="1"/>
  <c r="K59" i="20"/>
  <c r="K29" i="20" s="1"/>
  <c r="J59" i="20"/>
  <c r="J29" i="20" s="1"/>
  <c r="I59" i="20"/>
  <c r="I29" i="20" s="1"/>
  <c r="H59" i="20"/>
  <c r="H29" i="20" s="1"/>
  <c r="G59" i="20"/>
  <c r="G29" i="20" s="1"/>
  <c r="F59" i="20"/>
  <c r="F29" i="20" s="1"/>
  <c r="E59" i="20"/>
  <c r="E29" i="20" s="1"/>
  <c r="D59" i="20"/>
  <c r="D29" i="20" s="1"/>
  <c r="C59" i="20"/>
  <c r="L58" i="20"/>
  <c r="L28" i="20" s="1"/>
  <c r="K58" i="20"/>
  <c r="K28" i="20" s="1"/>
  <c r="J58" i="20"/>
  <c r="J28" i="20" s="1"/>
  <c r="I58" i="20"/>
  <c r="I28" i="20" s="1"/>
  <c r="H58" i="20"/>
  <c r="H28" i="20" s="1"/>
  <c r="G58" i="20"/>
  <c r="G28" i="20" s="1"/>
  <c r="F58" i="20"/>
  <c r="F28" i="20" s="1"/>
  <c r="E58" i="20"/>
  <c r="E28" i="20" s="1"/>
  <c r="D58" i="20"/>
  <c r="D28" i="20" s="1"/>
  <c r="C58" i="20"/>
  <c r="L57" i="20"/>
  <c r="L27" i="20" s="1"/>
  <c r="K57" i="20"/>
  <c r="K27" i="20" s="1"/>
  <c r="J57" i="20"/>
  <c r="J27" i="20" s="1"/>
  <c r="I57" i="20"/>
  <c r="I27" i="20" s="1"/>
  <c r="H57" i="20"/>
  <c r="H27" i="20" s="1"/>
  <c r="G57" i="20"/>
  <c r="G27" i="20" s="1"/>
  <c r="F57" i="20"/>
  <c r="F27" i="20" s="1"/>
  <c r="E57" i="20"/>
  <c r="E27" i="20" s="1"/>
  <c r="D57" i="20"/>
  <c r="D27" i="20" s="1"/>
  <c r="C57" i="20"/>
  <c r="L56" i="20"/>
  <c r="L26" i="20" s="1"/>
  <c r="K56" i="20"/>
  <c r="K26" i="20" s="1"/>
  <c r="J56" i="20"/>
  <c r="J26" i="20" s="1"/>
  <c r="I56" i="20"/>
  <c r="I26" i="20" s="1"/>
  <c r="H56" i="20"/>
  <c r="H26" i="20" s="1"/>
  <c r="G56" i="20"/>
  <c r="G26" i="20" s="1"/>
  <c r="F56" i="20"/>
  <c r="F26" i="20" s="1"/>
  <c r="E56" i="20"/>
  <c r="E26" i="20" s="1"/>
  <c r="D56" i="20"/>
  <c r="D26" i="20" s="1"/>
  <c r="C56" i="20"/>
  <c r="L55" i="20"/>
  <c r="L25" i="20" s="1"/>
  <c r="J55" i="20"/>
  <c r="J25" i="20" s="1"/>
  <c r="I55" i="20"/>
  <c r="I25" i="20" s="1"/>
  <c r="H55" i="20"/>
  <c r="H25" i="20" s="1"/>
  <c r="G55" i="20"/>
  <c r="G25" i="20" s="1"/>
  <c r="F55" i="20"/>
  <c r="F25" i="20" s="1"/>
  <c r="E55" i="20"/>
  <c r="E25" i="20" s="1"/>
  <c r="D55" i="20"/>
  <c r="D25" i="20" s="1"/>
  <c r="C55" i="20"/>
  <c r="K54" i="20"/>
  <c r="K24" i="20" s="1"/>
  <c r="J54" i="20"/>
  <c r="J24" i="20" s="1"/>
  <c r="I54" i="20"/>
  <c r="I24" i="20" s="1"/>
  <c r="H54" i="20"/>
  <c r="H24" i="20" s="1"/>
  <c r="G54" i="20"/>
  <c r="G24" i="20" s="1"/>
  <c r="F54" i="20"/>
  <c r="F24" i="20" s="1"/>
  <c r="E54" i="20"/>
  <c r="E24" i="20" s="1"/>
  <c r="D54" i="20"/>
  <c r="D24" i="20" s="1"/>
  <c r="C54" i="20"/>
  <c r="K36" i="20"/>
  <c r="J36" i="20"/>
  <c r="I36" i="20"/>
  <c r="H36" i="20"/>
  <c r="G36" i="20"/>
  <c r="F36" i="20"/>
  <c r="E36" i="20"/>
  <c r="D36" i="20"/>
  <c r="K35" i="20"/>
  <c r="J35" i="20"/>
  <c r="I35" i="20"/>
  <c r="H35" i="20"/>
  <c r="G35" i="20"/>
  <c r="F35" i="20"/>
  <c r="E35" i="20"/>
  <c r="D35" i="20"/>
  <c r="K34" i="20"/>
  <c r="J34" i="20"/>
  <c r="I34" i="20"/>
  <c r="H34" i="20"/>
  <c r="G34" i="20"/>
  <c r="F34" i="20"/>
  <c r="E34" i="20"/>
  <c r="D34" i="20"/>
  <c r="K33" i="20"/>
  <c r="J33" i="20"/>
  <c r="I33" i="20"/>
  <c r="H33" i="20"/>
  <c r="G33" i="20"/>
  <c r="F33" i="20"/>
  <c r="E33" i="20"/>
  <c r="D33" i="20"/>
  <c r="K32" i="20"/>
  <c r="J32" i="20"/>
  <c r="I32" i="20"/>
  <c r="H32" i="20"/>
  <c r="G32" i="20"/>
  <c r="F32" i="20"/>
  <c r="E32" i="20"/>
  <c r="D32" i="20"/>
  <c r="L8" i="43"/>
  <c r="L9" i="43"/>
  <c r="L49" i="58" s="1"/>
  <c r="L10" i="43"/>
  <c r="L11" i="43"/>
  <c r="L15" i="43"/>
  <c r="L46" i="58" s="1"/>
  <c r="L16" i="43"/>
  <c r="L48" i="58" s="1"/>
  <c r="L17" i="43"/>
  <c r="M7" i="9"/>
  <c r="M8" i="9"/>
  <c r="M9" i="9"/>
  <c r="M10" i="9"/>
  <c r="M11" i="9"/>
  <c r="C51" i="58"/>
  <c r="H15" i="10"/>
  <c r="H45" i="59" s="1"/>
  <c r="D7" i="32"/>
  <c r="D51" i="58" s="1"/>
  <c r="D9" i="10"/>
  <c r="I15" i="10" l="1"/>
  <c r="I45" i="59" s="1"/>
  <c r="E9" i="10"/>
  <c r="F8" i="10"/>
  <c r="D16" i="10"/>
  <c r="D47" i="59" s="1"/>
  <c r="I16" i="10"/>
  <c r="I47" i="59" s="1"/>
  <c r="G9" i="10"/>
  <c r="K9" i="10"/>
  <c r="N8" i="10"/>
  <c r="H7" i="32"/>
  <c r="H51" i="58" s="1"/>
  <c r="H8" i="10"/>
  <c r="N7" i="32"/>
  <c r="N51" i="58" s="1"/>
  <c r="M8" i="10"/>
  <c r="M16" i="10"/>
  <c r="M47" i="59" s="1"/>
  <c r="L8" i="10"/>
  <c r="E16" i="10"/>
  <c r="E47" i="59" s="1"/>
  <c r="K7" i="32"/>
  <c r="K51" i="58" s="1"/>
  <c r="G8" i="10"/>
  <c r="G7" i="32"/>
  <c r="G51" i="58" s="1"/>
  <c r="E7" i="32"/>
  <c r="E51" i="58" s="1"/>
  <c r="L7" i="32"/>
  <c r="L51" i="58" s="1"/>
  <c r="I8" i="10"/>
  <c r="K8" i="10"/>
  <c r="L9" i="10"/>
  <c r="J16" i="10"/>
  <c r="J47" i="59" s="1"/>
  <c r="F15" i="10"/>
  <c r="F45" i="59" s="1"/>
  <c r="J8" i="10"/>
  <c r="F7" i="32"/>
  <c r="F51" i="58" s="1"/>
</calcChain>
</file>

<file path=xl/sharedStrings.xml><?xml version="1.0" encoding="utf-8"?>
<sst xmlns="http://schemas.openxmlformats.org/spreadsheetml/2006/main" count="1430" uniqueCount="568">
  <si>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</si>
  <si>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</si>
  <si>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</si>
  <si>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</si>
  <si>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</si>
  <si>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</si>
  <si>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</si>
  <si>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</si>
  <si>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</si>
  <si>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</si>
  <si>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</si>
  <si>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Reserve for Directors' Retirement Benefits</t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</si>
  <si>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</si>
  <si>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</si>
  <si>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</si>
  <si>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</si>
  <si>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</si>
  <si>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</si>
  <si>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</si>
  <si>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</si>
  <si>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</si>
  <si>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</si>
  <si>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</si>
  <si>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</si>
  <si>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</si>
  <si>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</si>
  <si>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</si>
  <si>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</si>
  <si>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</si>
  <si>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</si>
  <si>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</si>
  <si>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</si>
  <si>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</si>
  <si>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</si>
  <si>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</si>
  <si>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</si>
  <si>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</si>
  <si>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</si>
  <si>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</si>
  <si>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</si>
  <si>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</si>
  <si>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</si>
  <si>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</si>
  <si>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</si>
  <si>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</si>
  <si>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</si>
  <si>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</si>
  <si>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</si>
  <si>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</si>
  <si>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</si>
  <si>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</si>
  <si>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</si>
  <si>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</si>
  <si>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</si>
  <si>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</si>
  <si>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</si>
  <si>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</si>
  <si>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</si>
  <si>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</si>
  <si>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</si>
  <si>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</si>
  <si>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Shareholders' Equity</t>
    <phoneticPr fontId="2"/>
  </si>
  <si>
    <t>Total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</si>
  <si>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</si>
  <si>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</si>
  <si>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</si>
  <si>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</si>
  <si>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</si>
  <si>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</si>
  <si>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</si>
  <si>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</si>
  <si>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</si>
  <si>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</si>
  <si>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</si>
  <si>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</si>
  <si>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</si>
  <si>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</si>
  <si>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</si>
  <si>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</si>
  <si>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</si>
  <si>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Total Capital</t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</si>
  <si>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</si>
  <si>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</si>
  <si>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</si>
  <si>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</si>
  <si>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※ 自己資本比率･･･自己資本/総資本    * Equity Ratio = Equity Capital / Total Capital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</si>
  <si>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</si>
  <si>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</si>
  <si>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</si>
  <si>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</si>
  <si>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</si>
  <si>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</si>
  <si>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</si>
  <si>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</si>
  <si>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</si>
  <si>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</si>
  <si>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</si>
  <si>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</si>
  <si>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</si>
  <si>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</si>
  <si>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</si>
  <si>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>Total Capital</t>
  </si>
  <si>
    <t>Average Total Capital at Beginning and End of Year</t>
  </si>
  <si>
    <t xml:space="preserve">Return on Equity </t>
  </si>
  <si>
    <t>Stock Indicators</t>
  </si>
  <si>
    <t>Stock Price Indicators</t>
  </si>
  <si>
    <t>Dividend Payout Ratio</t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</si>
  <si>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</si>
  <si>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</si>
  <si>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</si>
  <si>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</si>
  <si>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</si>
  <si>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</si>
  <si>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</si>
  <si>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</si>
  <si>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</si>
  <si>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</si>
  <si>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</si>
  <si>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</si>
  <si>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</si>
  <si>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</si>
  <si>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</si>
  <si>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</si>
  <si>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</si>
  <si>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</si>
  <si>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</si>
  <si>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</si>
  <si>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</si>
  <si>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</si>
  <si>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</si>
  <si>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</si>
  <si>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</si>
  <si>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</si>
  <si>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</si>
  <si>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</si>
  <si>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</si>
  <si>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</si>
  <si>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</si>
  <si>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</si>
  <si>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</si>
  <si>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</si>
  <si>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</si>
  <si>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</si>
  <si>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</si>
  <si>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</si>
  <si>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</si>
  <si>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</si>
  <si>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</si>
  <si>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</si>
  <si>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</si>
  <si>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</si>
  <si>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</si>
  <si>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</si>
  <si>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</si>
  <si>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</si>
  <si>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</si>
  <si>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</si>
  <si>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</si>
  <si>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</si>
  <si>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</si>
  <si>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</si>
  <si>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</si>
  <si>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</si>
  <si>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</si>
  <si>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</si>
  <si>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</si>
  <si>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</si>
  <si>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</si>
  <si>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</si>
  <si>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</si>
  <si>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</si>
  <si>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</si>
  <si>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</si>
  <si>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</si>
  <si>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</si>
  <si>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</si>
  <si>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</si>
  <si>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</si>
  <si>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</si>
  <si>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</si>
  <si>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</si>
  <si>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</si>
  <si>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</si>
  <si>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</si>
  <si>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</si>
  <si>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</si>
  <si>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</si>
  <si>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</si>
  <si>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</si>
  <si>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</si>
  <si>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</si>
  <si>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</si>
  <si>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</si>
  <si>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</si>
  <si>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</si>
  <si>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</si>
  <si>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</si>
  <si>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</si>
  <si>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</si>
  <si>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</si>
  <si>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</si>
  <si>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</si>
  <si>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</si>
  <si>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</si>
  <si>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</si>
  <si>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</si>
  <si>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</si>
  <si>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</si>
  <si>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</si>
  <si>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</si>
  <si>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</si>
  <si>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</si>
  <si>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</si>
  <si>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</si>
  <si>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</si>
  <si>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</si>
  <si>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</si>
  <si>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</si>
  <si>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</si>
  <si>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</si>
  <si>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</si>
  <si>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</si>
  <si>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</si>
  <si>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</si>
  <si>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</si>
  <si>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</si>
  <si>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</si>
  <si>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</si>
  <si>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 xml:space="preserve">Income before Income Taxes </t>
  </si>
  <si>
    <t>Gross  Profit</t>
  </si>
  <si>
    <t>Directors' Bonuses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</si>
  <si>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</si>
  <si>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</si>
  <si>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</si>
  <si>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</si>
  <si>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</si>
  <si>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</si>
  <si>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</si>
  <si>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</si>
  <si>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</si>
  <si>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</si>
  <si>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</si>
  <si>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</si>
  <si>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</si>
  <si>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</si>
  <si>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</si>
  <si>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</si>
  <si>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</si>
  <si>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</si>
  <si>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</si>
  <si>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</si>
  <si>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総資本</t>
    <rPh sb="0" eb="3">
      <t>ソウシホン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</si>
  <si>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</si>
  <si>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</si>
  <si>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</si>
  <si>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</si>
  <si>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</si>
  <si>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</si>
  <si>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</si>
  <si>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</si>
  <si>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</si>
  <si>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</si>
  <si>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</si>
  <si>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</si>
  <si>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</si>
  <si>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</si>
  <si>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</si>
  <si>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</si>
  <si>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</si>
  <si>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</si>
  <si>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</si>
  <si>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</si>
  <si>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</si>
  <si>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</si>
  <si>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</si>
  <si>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</si>
  <si>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</si>
  <si>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</si>
  <si>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</si>
  <si>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</si>
  <si>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</si>
  <si>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</si>
  <si>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</si>
  <si>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</si>
  <si>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</si>
  <si>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</si>
  <si>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</si>
  <si>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</si>
  <si>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</si>
  <si>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</si>
  <si>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</si>
  <si>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</si>
  <si>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</si>
  <si>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</si>
  <si>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</si>
  <si>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</si>
  <si>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</si>
  <si>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</si>
  <si>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</si>
  <si>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</si>
  <si>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</si>
  <si>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－</t>
    <phoneticPr fontId="2"/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</si>
  <si>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</si>
  <si>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</si>
  <si>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</si>
  <si>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</si>
  <si>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</si>
  <si>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</si>
  <si>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</si>
  <si>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計算用(千円単位まで)</t>
    <rPh sb="0" eb="2">
      <t>ケイサン</t>
    </rPh>
    <rPh sb="2" eb="3">
      <t>ヨウ</t>
    </rPh>
    <rPh sb="4" eb="6">
      <t>センエン</t>
    </rPh>
    <rPh sb="6" eb="8">
      <t>タンイ</t>
    </rPh>
    <phoneticPr fontId="2"/>
  </si>
  <si>
    <t>連結</t>
    <rPh sb="0" eb="2">
      <t>レンケツ</t>
    </rPh>
    <phoneticPr fontId="2"/>
  </si>
  <si>
    <t>上半期数値</t>
    <rPh sb="0" eb="3">
      <t>カミハンキ</t>
    </rPh>
    <rPh sb="3" eb="5">
      <t>スウチ</t>
    </rPh>
    <phoneticPr fontId="2"/>
  </si>
  <si>
    <t>下半期数値</t>
    <rPh sb="0" eb="3">
      <t>シモハンキ</t>
    </rPh>
    <rPh sb="3" eb="5">
      <t>スウチ</t>
    </rPh>
    <phoneticPr fontId="2"/>
  </si>
  <si>
    <t>Loss (gain) on sales of Investment Securities</t>
    <phoneticPr fontId="2"/>
  </si>
  <si>
    <t>Provision of Reserve for Loss on Datacenter Relocation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</si>
  <si>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</si>
  <si>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</si>
  <si>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</si>
  <si>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</si>
  <si>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</si>
  <si>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</si>
  <si>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</si>
  <si>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</si>
  <si>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</si>
  <si>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</si>
  <si>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Loss (gain) on Valuation of Investment Securities</t>
    <phoneticPr fontId="2"/>
  </si>
  <si>
    <t>Loss (gain) on Compound Instrument</t>
    <phoneticPr fontId="2"/>
  </si>
  <si>
    <t>Loss on Golf-Club Membership</t>
    <phoneticPr fontId="2"/>
  </si>
  <si>
    <t>Loss on Right of Telephone</t>
    <phoneticPr fontId="2"/>
  </si>
  <si>
    <t>Increase (Decrease) in Reserve for Relocation of Datacenter</t>
    <phoneticPr fontId="2"/>
  </si>
  <si>
    <t>E-mail:ir9640@saison.co.jp</t>
  </si>
  <si>
    <t>《IR担当窓口》</t>
    <phoneticPr fontId="30"/>
  </si>
  <si>
    <t>Total Sales by Segment</t>
    <phoneticPr fontId="2"/>
  </si>
  <si>
    <t>Other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</si>
  <si>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</si>
  <si>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</si>
  <si>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</si>
  <si>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</si>
  <si>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</si>
  <si>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</si>
  <si>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</si>
  <si>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</si>
  <si>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</si>
  <si>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</si>
  <si>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</si>
  <si>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</si>
  <si>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</si>
  <si>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</si>
  <si>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t>自己資本利益率[ROE]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</si>
  <si>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総資産利益率[ROA]</t>
    <rPh sb="0" eb="3">
      <t>ソウシサン</t>
    </rPh>
    <rPh sb="3" eb="5">
      <t>リエキ</t>
    </rPh>
    <rPh sb="5" eb="6">
      <t>リツ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</si>
  <si>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</si>
  <si>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</si>
  <si>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1株当たり当期純利益[EPS]</t>
  </si>
  <si>
    <t>１株当たり純資産額[BPS]</t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</si>
  <si>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</si>
  <si>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株価収益率[PER]</t>
  </si>
  <si>
    <t>株価純資産倍率[PBR]</t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</si>
  <si>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</si>
  <si>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</si>
  <si>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</si>
  <si>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</si>
  <si>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</si>
  <si>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</si>
  <si>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</si>
  <si>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</si>
  <si>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</si>
  <si>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</si>
  <si>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</si>
  <si>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</si>
  <si>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Total Sales by Previous Segment</t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</si>
  <si>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</si>
  <si>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</si>
  <si>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パッケージ販売</t>
    <rPh sb="5" eb="7">
      <t>ハンバイ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</si>
  <si>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</si>
  <si>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</si>
  <si>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パッケージ事業</t>
    <rPh sb="5" eb="7">
      <t>ジギョウ</t>
    </rPh>
    <phoneticPr fontId="2"/>
  </si>
  <si>
    <t>パッケージ付帯サービス</t>
    <rPh sb="5" eb="7">
      <t>フタイ</t>
    </rPh>
    <phoneticPr fontId="2"/>
  </si>
  <si>
    <t>Information Processing Service</t>
    <phoneticPr fontId="2"/>
  </si>
  <si>
    <t>System Development</t>
    <phoneticPr fontId="2"/>
  </si>
  <si>
    <t>Packaged Software Business</t>
    <phoneticPr fontId="2"/>
  </si>
  <si>
    <t>Sales of Packaged Software</t>
    <phoneticPr fontId="2"/>
  </si>
  <si>
    <t>Services with Packaged Software</t>
    <phoneticPr fontId="2"/>
  </si>
  <si>
    <t>Systems Construction and Operation Business</t>
    <phoneticPr fontId="2"/>
  </si>
  <si>
    <t>Sales of System and Equipment</t>
    <phoneticPr fontId="2"/>
  </si>
  <si>
    <t>Loss on retirement of Property, Plant and Equipment</t>
    <phoneticPr fontId="2"/>
  </si>
  <si>
    <t>Gain on sales of Tangible and Intangible Fixed Assets</t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</si>
  <si>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</si>
  <si>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HULFT</t>
    <phoneticPr fontId="2"/>
  </si>
  <si>
    <t>△0</t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</si>
  <si>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</si>
  <si>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</si>
  <si>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</si>
  <si>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</si>
  <si>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</si>
  <si>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</si>
  <si>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</si>
  <si>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</si>
  <si>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</si>
  <si>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</si>
  <si>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役員退職慰労引当金の増減額（減少：△）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</si>
  <si>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</si>
  <si>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</si>
  <si>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</si>
  <si>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</si>
  <si>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</si>
  <si>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</si>
  <si>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</si>
  <si>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</si>
  <si>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</si>
  <si>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</si>
  <si>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</si>
  <si>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</si>
  <si>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</si>
  <si>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</si>
  <si>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</si>
  <si>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</si>
  <si>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Income Taxes Paid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</si>
  <si>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</si>
  <si>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</si>
  <si>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△ 0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</si>
  <si>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</si>
  <si>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－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</si>
  <si>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</si>
  <si>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</si>
  <si>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</si>
  <si>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</si>
  <si>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</si>
  <si>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</si>
  <si>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</si>
  <si>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</si>
  <si>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</si>
  <si>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</si>
  <si>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</si>
  <si>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Profit (loss) attributable to owners of parent</t>
    <phoneticPr fontId="2"/>
  </si>
  <si>
    <t xml:space="preserve">
</t>
    <phoneticPr fontId="2"/>
  </si>
  <si>
    <t>Expenditure by the acquisition of subsidiary stocks</t>
    <phoneticPr fontId="2"/>
  </si>
  <si>
    <t>Provision for product warranties</t>
    <phoneticPr fontId="2"/>
  </si>
  <si>
    <t>Provision for compensation for damages</t>
    <phoneticPr fontId="2"/>
  </si>
  <si>
    <t>Total Liabilities, Non-controlling interests and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</si>
  <si>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</si>
  <si>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</si>
  <si>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</si>
  <si>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</si>
  <si>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</si>
  <si>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</si>
  <si>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</si>
  <si>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</si>
  <si>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</si>
  <si>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</si>
  <si>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</si>
  <si>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</si>
  <si>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2007 2H</t>
    <phoneticPr fontId="2"/>
  </si>
  <si>
    <t>2008 2H</t>
    <phoneticPr fontId="2"/>
  </si>
  <si>
    <t>2010 2H</t>
    <phoneticPr fontId="2"/>
  </si>
  <si>
    <t>2011 2H</t>
    <phoneticPr fontId="2"/>
  </si>
  <si>
    <t>2012 2H</t>
    <phoneticPr fontId="2"/>
  </si>
  <si>
    <t>2013 2H</t>
    <phoneticPr fontId="2"/>
  </si>
  <si>
    <t>2014 2H</t>
    <phoneticPr fontId="2"/>
  </si>
  <si>
    <t>2015 2H</t>
    <phoneticPr fontId="2"/>
  </si>
  <si>
    <t>2016 2H</t>
    <phoneticPr fontId="2"/>
  </si>
  <si>
    <t>-</t>
  </si>
  <si>
    <t>-</t>
    <phoneticPr fontId="2"/>
  </si>
  <si>
    <t>Non-controlling interests</t>
    <phoneticPr fontId="2"/>
  </si>
  <si>
    <t>非表示</t>
    <rPh sb="0" eb="3">
      <t>ヒヒョウジ</t>
    </rPh>
    <phoneticPr fontId="2"/>
  </si>
  <si>
    <t>-</t>
    <phoneticPr fontId="2"/>
  </si>
  <si>
    <t>流通・ITソリューション事業</t>
    <rPh sb="0" eb="2">
      <t>リュウツウ</t>
    </rPh>
    <rPh sb="12" eb="14">
      <t>ジギョウ</t>
    </rPh>
    <phoneticPr fontId="2"/>
  </si>
  <si>
    <t>　BPO事業については、2016年2月1日付で会社分割し、当該会社の全株式を譲渡しております。</t>
    <rPh sb="4" eb="6">
      <t>ジギョウ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カイシャ</t>
    </rPh>
    <rPh sb="25" eb="27">
      <t>ブンカツ</t>
    </rPh>
    <rPh sb="29" eb="31">
      <t>トウガイ</t>
    </rPh>
    <rPh sb="31" eb="33">
      <t>カイシャ</t>
    </rPh>
    <rPh sb="34" eb="37">
      <t>ゼンカブシキ</t>
    </rPh>
    <rPh sb="38" eb="40">
      <t>ジョウト</t>
    </rPh>
    <phoneticPr fontId="2"/>
  </si>
  <si>
    <t>※2015年より売上計上基準を変更しており、2014年については遡及処理後の数値を記載</t>
    <rPh sb="26" eb="27">
      <t>ネン</t>
    </rPh>
    <phoneticPr fontId="2"/>
  </si>
  <si>
    <t>※2015年より売上計上基準を変更しており、2014年については遡及処理後の数値を記載。</t>
    <rPh sb="26" eb="27">
      <t>ネン</t>
    </rPh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</si>
  <si>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</si>
  <si>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</si>
  <si>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</si>
  <si>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</si>
  <si>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</si>
  <si>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Purchase of Tangible and Intangible Fixed Assets</t>
    <phoneticPr fontId="2"/>
  </si>
  <si>
    <t>Purchase of Investment Securities</t>
    <phoneticPr fontId="2"/>
  </si>
  <si>
    <t>Increase in short-term loans payable</t>
    <phoneticPr fontId="2"/>
  </si>
  <si>
    <t>Increase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</si>
  <si>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</si>
  <si>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</si>
  <si>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</si>
  <si>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</si>
  <si>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</si>
  <si>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 xml:space="preserve">Income before Income Taxes </t>
    <phoneticPr fontId="2"/>
  </si>
  <si>
    <t>Depreciation and Amortization</t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</si>
  <si>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</si>
  <si>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</si>
  <si>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</si>
  <si>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</si>
  <si>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</si>
  <si>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</si>
  <si>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</si>
  <si>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</si>
  <si>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</si>
  <si>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</si>
  <si>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</si>
  <si>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</si>
  <si>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</si>
  <si>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</si>
  <si>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Increase (Decrease) in Net defined benefit liability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</si>
  <si>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</si>
  <si>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</si>
  <si>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</si>
  <si>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</si>
  <si>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</si>
  <si>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</si>
  <si>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</si>
  <si>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Increase (Decrease) in provision for product warranties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</si>
  <si>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</si>
  <si>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Purchase by the sale and buy on the installment plan back</t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</si>
  <si>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</si>
  <si>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</si>
  <si>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</si>
  <si>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Increase in long-term loans payable</t>
    <phoneticPr fontId="2"/>
  </si>
  <si>
    <t>Repayment in long-term loans payable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</si>
  <si>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</si>
  <si>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</si>
  <si>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</si>
  <si>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</si>
  <si>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Early retirement expenses Paid</t>
    <phoneticPr fontId="2"/>
  </si>
  <si>
    <t>Compensation for damage Paid</t>
    <phoneticPr fontId="2"/>
  </si>
  <si>
    <t>親会社株主に帰属する四半期純利益</t>
    <rPh sb="10" eb="13">
      <t>シハンキ</t>
    </rPh>
    <phoneticPr fontId="2"/>
  </si>
  <si>
    <t>2017 2H</t>
    <phoneticPr fontId="2"/>
  </si>
  <si>
    <t>Profit (loss) attributable to non-controlling interests</t>
    <phoneticPr fontId="2"/>
  </si>
  <si>
    <t>Retail &amp; Services</t>
    <phoneticPr fontId="2"/>
  </si>
  <si>
    <t>Financial</t>
    <phoneticPr fontId="2"/>
  </si>
  <si>
    <t>－</t>
    <phoneticPr fontId="2"/>
  </si>
  <si>
    <t>-</t>
    <phoneticPr fontId="2"/>
  </si>
  <si>
    <t>2019(予)</t>
    <rPh sb="5" eb="6">
      <t>ヨ</t>
    </rPh>
    <phoneticPr fontId="2"/>
  </si>
  <si>
    <t>旧セグメント情報は新セグメントになり10年以上経つため削除</t>
    <rPh sb="0" eb="1">
      <t>キュウ</t>
    </rPh>
    <rPh sb="6" eb="8">
      <t>ジョウホウ</t>
    </rPh>
    <rPh sb="9" eb="10">
      <t>シン</t>
    </rPh>
    <rPh sb="20" eb="23">
      <t>ネンイジョウ</t>
    </rPh>
    <rPh sb="23" eb="24">
      <t>タ</t>
    </rPh>
    <rPh sb="27" eb="29">
      <t>サクジョ</t>
    </rPh>
    <phoneticPr fontId="2"/>
  </si>
  <si>
    <t>※2008-2015年度は参考値</t>
    <phoneticPr fontId="2"/>
  </si>
  <si>
    <t>Head office transfer cost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</si>
  <si>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</si>
  <si>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</si>
  <si>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</si>
  <si>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△0</t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</si>
  <si>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</si>
  <si>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</si>
  <si>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</si>
  <si>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2008 1H</t>
  </si>
  <si>
    <t>2009 1H</t>
  </si>
  <si>
    <t>2010 1H</t>
  </si>
  <si>
    <t>2011 1H</t>
  </si>
  <si>
    <t>2012 1H</t>
  </si>
  <si>
    <t>2013 1H</t>
  </si>
  <si>
    <t>2014 1H</t>
  </si>
  <si>
    <t>2015 1H</t>
  </si>
  <si>
    <t>2016 1H</t>
  </si>
  <si>
    <t>2017 1H</t>
  </si>
  <si>
    <t>2018 1H</t>
    <phoneticPr fontId="2"/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</si>
  <si>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</si>
  <si>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</si>
  <si>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　2019年3月期　</t>
    <rPh sb="5" eb="6">
      <t>ネン</t>
    </rPh>
    <rPh sb="7" eb="9">
      <t>ガツキ</t>
    </rPh>
    <phoneticPr fontId="2"/>
  </si>
  <si>
    <t>2020(予)</t>
    <rPh sb="5" eb="6">
      <t>ヨ</t>
    </rPh>
    <phoneticPr fontId="2"/>
  </si>
  <si>
    <t>2020（予）</t>
    <rPh sb="5" eb="6">
      <t>ヨ</t>
    </rPh>
    <phoneticPr fontId="2"/>
  </si>
  <si>
    <t>2019 1H</t>
    <phoneticPr fontId="2"/>
  </si>
  <si>
    <t>2020 1H(予)</t>
    <rPh sb="8" eb="9">
      <t>ヨ</t>
    </rPh>
    <phoneticPr fontId="2"/>
  </si>
  <si>
    <t>※2019年3月期より税効果会計基準を変更しており、2018年3月期については遡及処理後の数値を記載</t>
    <rPh sb="5" eb="6">
      <t>ネン</t>
    </rPh>
    <rPh sb="7" eb="9">
      <t>ガツキ</t>
    </rPh>
    <rPh sb="11" eb="16">
      <t>ゼイコウカカイケイ</t>
    </rPh>
    <rPh sb="16" eb="18">
      <t>キジュン</t>
    </rPh>
    <rPh sb="19" eb="21">
      <t>ヘンコウ</t>
    </rPh>
    <rPh sb="30" eb="31">
      <t>ネン</t>
    </rPh>
    <rPh sb="32" eb="34">
      <t>ガツキ</t>
    </rPh>
    <rPh sb="39" eb="41">
      <t>ソキュウ</t>
    </rPh>
    <rPh sb="41" eb="43">
      <t>ショリ</t>
    </rPh>
    <rPh sb="43" eb="44">
      <t>ゴ</t>
    </rPh>
    <rPh sb="45" eb="47">
      <t>スウチ</t>
    </rPh>
    <rPh sb="48" eb="50">
      <t>キサイ</t>
    </rPh>
    <phoneticPr fontId="2"/>
  </si>
  <si>
    <t>-</t>
    <phoneticPr fontId="2"/>
  </si>
  <si>
    <t>-</t>
    <phoneticPr fontId="2"/>
  </si>
  <si>
    <t>－</t>
    <phoneticPr fontId="2"/>
  </si>
  <si>
    <t>Fintechプラットフォーム事業</t>
    <rPh sb="15" eb="17">
      <t>ジギョウ</t>
    </rPh>
    <phoneticPr fontId="2"/>
  </si>
  <si>
    <t>2018 2H</t>
    <phoneticPr fontId="2"/>
  </si>
  <si>
    <t>2019 2H</t>
    <phoneticPr fontId="2"/>
  </si>
  <si>
    <t>2020 2H(予)</t>
    <rPh sb="8" eb="9">
      <t>ヨ</t>
    </rPh>
    <phoneticPr fontId="2"/>
  </si>
  <si>
    <t>上半期　1st Half</t>
    <phoneticPr fontId="2"/>
  </si>
  <si>
    <t>下半期　2nd Half</t>
    <phoneticPr fontId="2"/>
  </si>
  <si>
    <t>　2018年1月4日付で「その他事業」に含まれていた株式会社フェスの全株式を譲渡しております。</t>
    <rPh sb="5" eb="6">
      <t>ネン</t>
    </rPh>
    <rPh sb="7" eb="8">
      <t>ガツ</t>
    </rPh>
    <rPh sb="9" eb="10">
      <t>ニチ</t>
    </rPh>
    <rPh sb="10" eb="11">
      <t>ヅケ</t>
    </rPh>
    <rPh sb="15" eb="16">
      <t>タ</t>
    </rPh>
    <rPh sb="16" eb="18">
      <t>ジギョウ</t>
    </rPh>
    <rPh sb="20" eb="21">
      <t>フク</t>
    </rPh>
    <rPh sb="26" eb="28">
      <t>カブシキ</t>
    </rPh>
    <rPh sb="28" eb="30">
      <t>ガイシャ</t>
    </rPh>
    <rPh sb="34" eb="37">
      <t>ゼンカブシキ</t>
    </rPh>
    <rPh sb="38" eb="40">
      <t>ジョウト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</si>
</sst>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40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1" fontId="17" fillId="0" borderId="0" xfId="0" applyNumberFormat="1" applyFont="1" applyFill="1" applyBorder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176" fontId="17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76" fontId="17" fillId="0" borderId="7" xfId="0" applyNumberFormat="1" applyFont="1" applyBorder="1" applyAlignment="1">
      <alignment vertical="center"/>
    </xf>
    <xf numFmtId="181" fontId="17" fillId="0" borderId="0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176" fontId="17" fillId="0" borderId="8" xfId="2" applyNumberFormat="1" applyFont="1" applyBorder="1">
      <alignment vertical="center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0" fontId="11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38" fontId="11" fillId="0" borderId="9" xfId="2" applyFont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38" fontId="11" fillId="0" borderId="5" xfId="2" applyFont="1" applyBorder="1" applyAlignment="1">
      <alignment horizontal="right" vertical="center"/>
    </xf>
    <xf numFmtId="176" fontId="17" fillId="4" borderId="9" xfId="0" applyNumberFormat="1" applyFont="1" applyFill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0" fontId="17" fillId="0" borderId="0" xfId="2" applyNumberFormat="1" applyFont="1" applyFill="1" applyBorder="1">
      <alignment vertical="center"/>
    </xf>
    <xf numFmtId="179" fontId="17" fillId="0" borderId="5" xfId="1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182" fontId="17" fillId="0" borderId="0" xfId="0" applyNumberFormat="1" applyFont="1" applyBorder="1" applyAlignment="1">
      <alignment vertical="center"/>
    </xf>
    <xf numFmtId="182" fontId="17" fillId="0" borderId="0" xfId="0" applyNumberFormat="1" applyFont="1" applyFill="1" applyBorder="1" applyAlignment="1">
      <alignment vertical="center"/>
    </xf>
    <xf numFmtId="178" fontId="13" fillId="0" borderId="0" xfId="2" applyNumberFormat="1" applyFont="1">
      <alignment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6" fillId="2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27" fillId="4" borderId="0" xfId="0" applyFont="1" applyFill="1" applyBorder="1">
      <alignment vertical="center"/>
    </xf>
    <xf numFmtId="0" fontId="32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top"/>
    </xf>
    <xf numFmtId="0" fontId="26" fillId="4" borderId="0" xfId="0" applyFont="1" applyFill="1" applyBorder="1" applyAlignment="1">
      <alignment horizontal="left" vertical="top"/>
    </xf>
    <xf numFmtId="0" fontId="33" fillId="0" borderId="9" xfId="0" applyFont="1" applyFill="1" applyBorder="1">
      <alignment vertical="center"/>
    </xf>
    <xf numFmtId="0" fontId="33" fillId="0" borderId="5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4" fillId="2" borderId="0" xfId="0" applyFont="1" applyFill="1" applyBorder="1" applyAlignment="1">
      <alignment horizontal="left"/>
    </xf>
    <xf numFmtId="0" fontId="35" fillId="2" borderId="0" xfId="0" applyFont="1" applyFill="1" applyBorder="1">
      <alignment vertical="center"/>
    </xf>
    <xf numFmtId="0" fontId="34" fillId="2" borderId="0" xfId="0" applyFont="1" applyFill="1" applyBorder="1">
      <alignment vertical="center"/>
    </xf>
    <xf numFmtId="0" fontId="34" fillId="2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7" fillId="0" borderId="0" xfId="0" applyFont="1" applyFill="1" applyBorder="1">
      <alignment vertical="center"/>
    </xf>
    <xf numFmtId="0" fontId="38" fillId="3" borderId="21" xfId="0" applyFont="1" applyFill="1" applyBorder="1" applyAlignment="1">
      <alignment horizontal="left" vertical="center" indent="1"/>
    </xf>
    <xf numFmtId="0" fontId="37" fillId="3" borderId="21" xfId="0" applyFont="1" applyFill="1" applyBorder="1">
      <alignment vertical="center"/>
    </xf>
    <xf numFmtId="0" fontId="37" fillId="3" borderId="21" xfId="0" applyFont="1" applyFill="1" applyBorder="1" applyAlignment="1">
      <alignment horizontal="right" vertical="center"/>
    </xf>
    <xf numFmtId="0" fontId="39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 applyFill="1" applyBorder="1">
      <alignment vertical="center"/>
    </xf>
    <xf numFmtId="0" fontId="40" fillId="0" borderId="0" xfId="0" applyFont="1">
      <alignment vertical="center"/>
    </xf>
    <xf numFmtId="179" fontId="40" fillId="0" borderId="0" xfId="1" applyNumberFormat="1" applyFont="1" applyFill="1">
      <alignment vertical="center"/>
    </xf>
    <xf numFmtId="0" fontId="11" fillId="5" borderId="0" xfId="0" applyFont="1" applyFill="1" applyBorder="1">
      <alignment vertical="center"/>
    </xf>
    <xf numFmtId="0" fontId="11" fillId="5" borderId="0" xfId="0" applyFont="1" applyFill="1" applyBorder="1" applyAlignment="1">
      <alignment vertical="center" shrinkToFit="1"/>
    </xf>
    <xf numFmtId="38" fontId="11" fillId="5" borderId="0" xfId="2" applyFont="1" applyFill="1" applyBorder="1" applyAlignment="1">
      <alignment horizontal="right" vertical="center"/>
    </xf>
    <xf numFmtId="38" fontId="14" fillId="5" borderId="0" xfId="2" applyFont="1" applyFill="1" applyBorder="1" applyAlignment="1">
      <alignment horizontal="right" vertical="center"/>
    </xf>
    <xf numFmtId="0" fontId="13" fillId="5" borderId="0" xfId="0" applyFont="1" applyFill="1" applyBorder="1">
      <alignment vertical="center"/>
    </xf>
    <xf numFmtId="176" fontId="11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 applyAlignment="1">
      <alignment horizontal="right" vertical="center"/>
    </xf>
    <xf numFmtId="176" fontId="11" fillId="5" borderId="0" xfId="0" applyNumberFormat="1" applyFont="1" applyFill="1" applyBorder="1" applyAlignment="1">
      <alignment horizontal="right" vertical="center"/>
    </xf>
    <xf numFmtId="176" fontId="13" fillId="5" borderId="0" xfId="0" applyNumberFormat="1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40" fillId="6" borderId="0" xfId="0" applyFont="1" applyFill="1" applyBorder="1">
      <alignment vertical="center"/>
    </xf>
    <xf numFmtId="0" fontId="40" fillId="6" borderId="0" xfId="0" applyFont="1" applyFill="1" applyBorder="1" applyAlignment="1">
      <alignment vertical="center" shrinkToFit="1"/>
    </xf>
    <xf numFmtId="179" fontId="40" fillId="6" borderId="0" xfId="1" applyNumberFormat="1" applyFont="1" applyFill="1">
      <alignment vertical="center"/>
    </xf>
    <xf numFmtId="0" fontId="40" fillId="6" borderId="0" xfId="0" applyFont="1" applyFill="1">
      <alignment vertical="center"/>
    </xf>
    <xf numFmtId="38" fontId="40" fillId="0" borderId="0" xfId="2" applyFont="1" applyFill="1">
      <alignment vertical="center"/>
    </xf>
    <xf numFmtId="179" fontId="40" fillId="6" borderId="0" xfId="1" applyNumberFormat="1" applyFont="1" applyFill="1" applyBorder="1" applyAlignment="1">
      <alignment vertical="center" shrinkToFit="1"/>
    </xf>
    <xf numFmtId="38" fontId="40" fillId="6" borderId="0" xfId="2" applyFont="1" applyFill="1">
      <alignment vertical="center"/>
    </xf>
    <xf numFmtId="177" fontId="40" fillId="6" borderId="0" xfId="2" applyNumberFormat="1" applyFont="1" applyFill="1">
      <alignment vertical="center"/>
    </xf>
    <xf numFmtId="177" fontId="40" fillId="0" borderId="0" xfId="2" applyNumberFormat="1" applyFont="1" applyFill="1">
      <alignment vertical="center"/>
    </xf>
    <xf numFmtId="179" fontId="40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8" fontId="13" fillId="2" borderId="0" xfId="2" applyNumberFormat="1" applyFont="1" applyFill="1">
      <alignment vertical="center"/>
    </xf>
    <xf numFmtId="178" fontId="7" fillId="0" borderId="0" xfId="2" applyNumberFormat="1" applyFont="1">
      <alignment vertical="center"/>
    </xf>
    <xf numFmtId="178" fontId="13" fillId="0" borderId="0" xfId="2" applyNumberFormat="1" applyFont="1" applyFill="1">
      <alignment vertical="center"/>
    </xf>
    <xf numFmtId="176" fontId="19" fillId="2" borderId="4" xfId="0" applyNumberFormat="1" applyFont="1" applyFill="1" applyBorder="1" applyAlignment="1">
      <alignment horizontal="right" vertical="center"/>
    </xf>
    <xf numFmtId="176" fontId="19" fillId="0" borderId="0" xfId="2" applyNumberFormat="1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176" fontId="19" fillId="0" borderId="10" xfId="2" applyNumberFormat="1" applyFont="1" applyFill="1" applyBorder="1">
      <alignment vertical="center"/>
    </xf>
    <xf numFmtId="176" fontId="19" fillId="4" borderId="23" xfId="0" applyNumberFormat="1" applyFont="1" applyFill="1" applyBorder="1">
      <alignment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0" borderId="23" xfId="2" applyNumberFormat="1" applyFont="1" applyFill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38" fontId="11" fillId="0" borderId="3" xfId="2" applyFont="1" applyFill="1" applyBorder="1">
      <alignment vertical="center"/>
    </xf>
    <xf numFmtId="38" fontId="11" fillId="0" borderId="2" xfId="2" applyFont="1" applyBorder="1" applyAlignment="1">
      <alignment horizontal="right" vertical="center"/>
    </xf>
    <xf numFmtId="38" fontId="11" fillId="0" borderId="2" xfId="2" applyFont="1" applyFill="1" applyBorder="1">
      <alignment vertical="center"/>
    </xf>
    <xf numFmtId="38" fontId="11" fillId="0" borderId="0" xfId="2" applyFont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1" fillId="0" borderId="1" xfId="0" applyFont="1" applyFill="1" applyBorder="1">
      <alignment vertical="center"/>
    </xf>
    <xf numFmtId="38" fontId="11" fillId="0" borderId="1" xfId="2" applyFont="1" applyBorder="1" applyAlignment="1">
      <alignment horizontal="right" vertical="center"/>
    </xf>
    <xf numFmtId="38" fontId="11" fillId="0" borderId="1" xfId="2" applyFont="1" applyFill="1" applyBorder="1" applyAlignment="1">
      <alignment horizontal="right" vertical="center"/>
    </xf>
    <xf numFmtId="0" fontId="33" fillId="2" borderId="3" xfId="0" applyFont="1" applyFill="1" applyBorder="1" applyAlignment="1">
      <alignment vertical="center" shrinkToFit="1"/>
    </xf>
    <xf numFmtId="0" fontId="33" fillId="2" borderId="0" xfId="0" applyFont="1" applyFill="1" applyBorder="1" applyAlignment="1">
      <alignment vertical="center" shrinkToFit="1"/>
    </xf>
    <xf numFmtId="0" fontId="33" fillId="2" borderId="2" xfId="0" applyFont="1" applyFill="1" applyBorder="1" applyAlignment="1">
      <alignment vertical="center" shrinkToFit="1"/>
    </xf>
    <xf numFmtId="0" fontId="33" fillId="2" borderId="1" xfId="0" applyFont="1" applyFill="1" applyBorder="1" applyAlignment="1">
      <alignment vertical="center" shrinkToFit="1"/>
    </xf>
    <xf numFmtId="179" fontId="13" fillId="0" borderId="0" xfId="1" applyNumberFormat="1" applyFont="1" applyFill="1">
      <alignment vertical="center"/>
    </xf>
    <xf numFmtId="0" fontId="40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38" fontId="11" fillId="2" borderId="2" xfId="2" applyFont="1" applyFill="1" applyBorder="1">
      <alignment vertical="center"/>
    </xf>
    <xf numFmtId="38" fontId="11" fillId="2" borderId="3" xfId="2" applyFont="1" applyFill="1" applyBorder="1">
      <alignment vertical="center"/>
    </xf>
    <xf numFmtId="38" fontId="11" fillId="2" borderId="1" xfId="2" applyFont="1" applyFill="1" applyBorder="1" applyAlignment="1">
      <alignment horizontal="right" vertical="center"/>
    </xf>
    <xf numFmtId="179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right" vertical="center"/>
    </xf>
    <xf numFmtId="38" fontId="17" fillId="7" borderId="2" xfId="2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78" fontId="13" fillId="0" borderId="0" xfId="2" applyNumberFormat="1" applyFont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2" borderId="0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8" fontId="13" fillId="2" borderId="0" xfId="2" quotePrefix="1" applyNumberFormat="1" applyFont="1" applyFill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179" fontId="40" fillId="6" borderId="0" xfId="1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center" shrinkToFit="1"/>
    </xf>
    <xf numFmtId="179" fontId="17" fillId="0" borderId="3" xfId="1" quotePrefix="1" applyNumberFormat="1" applyFont="1" applyBorder="1" applyAlignment="1">
      <alignment horizontal="right" vertical="center"/>
    </xf>
    <xf numFmtId="38" fontId="19" fillId="7" borderId="2" xfId="2" applyNumberFormat="1" applyFont="1" applyFill="1" applyBorder="1">
      <alignment vertical="center"/>
    </xf>
    <xf numFmtId="179" fontId="19" fillId="7" borderId="5" xfId="1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178" fontId="13" fillId="2" borderId="0" xfId="2" applyNumberFormat="1" applyFont="1" applyFill="1" applyAlignment="1">
      <alignment horizontal="right" vertical="center"/>
    </xf>
    <xf numFmtId="176" fontId="19" fillId="9" borderId="0" xfId="2" applyNumberFormat="1" applyFont="1" applyFill="1" applyBorder="1" applyAlignment="1">
      <alignment horizontal="right" vertical="center"/>
    </xf>
    <xf numFmtId="176" fontId="19" fillId="0" borderId="3" xfId="0" quotePrefix="1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0" fontId="13" fillId="4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2" quotePrefix="1" applyFont="1" applyFill="1" applyBorder="1" applyAlignment="1">
      <alignment horizontal="right" vertical="center"/>
    </xf>
    <xf numFmtId="38" fontId="14" fillId="0" borderId="0" xfId="2" quotePrefix="1" applyFont="1" applyFill="1" applyBorder="1" applyAlignment="1">
      <alignment horizontal="right" vertical="center"/>
    </xf>
    <xf numFmtId="38" fontId="14" fillId="0" borderId="1" xfId="2" quotePrefix="1" applyFont="1" applyFill="1" applyBorder="1" applyAlignment="1">
      <alignment horizontal="right" vertical="center"/>
    </xf>
    <xf numFmtId="38" fontId="14" fillId="0" borderId="12" xfId="2" quotePrefix="1" applyFont="1" applyFill="1" applyBorder="1" applyAlignment="1">
      <alignment horizontal="right" vertical="center"/>
    </xf>
    <xf numFmtId="0" fontId="17" fillId="10" borderId="0" xfId="0" applyFont="1" applyFill="1" applyBorder="1" applyAlignment="1">
      <alignment vertical="center" shrinkToFit="1"/>
    </xf>
    <xf numFmtId="0" fontId="13" fillId="10" borderId="0" xfId="0" applyFont="1" applyFill="1" applyBorder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176" fontId="19" fillId="10" borderId="0" xfId="2" applyNumberFormat="1" applyFont="1" applyFill="1" applyBorder="1" applyAlignment="1">
      <alignment horizontal="right" vertical="center"/>
    </xf>
    <xf numFmtId="0" fontId="13" fillId="10" borderId="0" xfId="0" applyFont="1" applyFill="1">
      <alignment vertical="center"/>
    </xf>
    <xf numFmtId="0" fontId="41" fillId="10" borderId="0" xfId="0" applyFont="1" applyFill="1">
      <alignment vertical="center"/>
    </xf>
    <xf numFmtId="0" fontId="11" fillId="3" borderId="10" xfId="0" applyFont="1" applyFill="1" applyBorder="1" applyAlignment="1">
      <alignment horizontal="center" vertical="center" shrinkToFit="1"/>
    </xf>
    <xf numFmtId="176" fontId="11" fillId="7" borderId="0" xfId="0" applyNumberFormat="1" applyFont="1" applyFill="1" applyBorder="1" applyAlignment="1">
      <alignment horizontal="right" vertical="center"/>
    </xf>
    <xf numFmtId="176" fontId="11" fillId="7" borderId="0" xfId="0" applyNumberFormat="1" applyFont="1" applyFill="1" applyBorder="1">
      <alignment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2" borderId="0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38" fontId="11" fillId="0" borderId="12" xfId="2" quotePrefix="1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0" fontId="12" fillId="4" borderId="9" xfId="0" applyFont="1" applyFill="1" applyBorder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9" fontId="17" fillId="0" borderId="5" xfId="1" applyNumberFormat="1" applyFont="1" applyFill="1" applyBorder="1" applyAlignment="1">
      <alignment vertical="center"/>
    </xf>
    <xf numFmtId="179" fontId="19" fillId="0" borderId="5" xfId="1" applyNumberFormat="1" applyFont="1" applyFill="1" applyBorder="1" applyAlignment="1">
      <alignment vertical="center"/>
    </xf>
    <xf numFmtId="0" fontId="17" fillId="0" borderId="10" xfId="0" applyFont="1" applyFill="1" applyBorder="1">
      <alignment vertical="center"/>
    </xf>
    <xf numFmtId="179" fontId="17" fillId="0" borderId="10" xfId="1" applyNumberFormat="1" applyFont="1" applyFill="1" applyBorder="1" applyAlignment="1">
      <alignment vertical="center"/>
    </xf>
    <xf numFmtId="179" fontId="19" fillId="0" borderId="10" xfId="1" applyNumberFormat="1" applyFont="1" applyFill="1" applyBorder="1" applyAlignment="1">
      <alignment vertical="center"/>
    </xf>
    <xf numFmtId="0" fontId="17" fillId="0" borderId="25" xfId="0" applyFont="1" applyBorder="1">
      <alignment vertical="center"/>
    </xf>
    <xf numFmtId="179" fontId="17" fillId="0" borderId="25" xfId="1" applyNumberFormat="1" applyFont="1" applyBorder="1" applyAlignment="1">
      <alignment vertical="center"/>
    </xf>
    <xf numFmtId="179" fontId="19" fillId="0" borderId="25" xfId="1" applyNumberFormat="1" applyFont="1" applyBorder="1" applyAlignment="1">
      <alignment vertical="center"/>
    </xf>
    <xf numFmtId="0" fontId="17" fillId="2" borderId="9" xfId="0" applyFont="1" applyFill="1" applyBorder="1">
      <alignment vertical="center"/>
    </xf>
    <xf numFmtId="181" fontId="17" fillId="0" borderId="9" xfId="0" applyNumberFormat="1" applyFont="1" applyBorder="1" applyAlignment="1">
      <alignment vertical="center"/>
    </xf>
    <xf numFmtId="181" fontId="17" fillId="0" borderId="9" xfId="0" applyNumberFormat="1" applyFont="1" applyFill="1" applyBorder="1" applyAlignment="1">
      <alignment vertical="center"/>
    </xf>
    <xf numFmtId="181" fontId="19" fillId="0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179" fontId="17" fillId="0" borderId="9" xfId="1" applyNumberFormat="1" applyFont="1" applyBorder="1" applyAlignment="1">
      <alignment vertical="center"/>
    </xf>
    <xf numFmtId="179" fontId="17" fillId="0" borderId="9" xfId="1" quotePrefix="1" applyNumberFormat="1" applyFont="1" applyBorder="1" applyAlignment="1">
      <alignment horizontal="right" vertical="center"/>
    </xf>
    <xf numFmtId="179" fontId="19" fillId="0" borderId="9" xfId="1" quotePrefix="1" applyNumberFormat="1" applyFont="1" applyBorder="1" applyAlignment="1">
      <alignment horizontal="right" vertical="center"/>
    </xf>
    <xf numFmtId="176" fontId="17" fillId="0" borderId="9" xfId="0" applyNumberFormat="1" applyFont="1" applyFill="1" applyBorder="1" applyAlignment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42" fillId="7" borderId="9" xfId="0" applyNumberFormat="1" applyFont="1" applyFill="1" applyBorder="1" applyAlignment="1">
      <alignment vertical="center"/>
    </xf>
    <xf numFmtId="38" fontId="13" fillId="0" borderId="9" xfId="2" applyFont="1" applyBorder="1">
      <alignment vertical="center"/>
    </xf>
    <xf numFmtId="38" fontId="13" fillId="0" borderId="9" xfId="2" applyFont="1" applyFill="1" applyBorder="1">
      <alignment vertical="center"/>
    </xf>
    <xf numFmtId="38" fontId="13" fillId="7" borderId="9" xfId="2" applyFont="1" applyFill="1" applyBorder="1">
      <alignment vertical="center"/>
    </xf>
    <xf numFmtId="38" fontId="42" fillId="7" borderId="9" xfId="2" applyFont="1" applyFill="1" applyBorder="1">
      <alignment vertical="center"/>
    </xf>
    <xf numFmtId="176" fontId="42" fillId="0" borderId="9" xfId="0" applyNumberFormat="1" applyFont="1" applyBorder="1" applyAlignment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 shrinkToFit="1"/>
    </xf>
    <xf numFmtId="176" fontId="17" fillId="0" borderId="26" xfId="0" applyNumberFormat="1" applyFont="1" applyBorder="1" applyAlignment="1">
      <alignment vertical="center"/>
    </xf>
    <xf numFmtId="176" fontId="42" fillId="0" borderId="26" xfId="0" applyNumberFormat="1" applyFont="1" applyBorder="1" applyAlignment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12" xfId="0" applyNumberFormat="1" applyFont="1" applyFill="1" applyBorder="1" applyAlignment="1">
      <alignment vertical="center"/>
    </xf>
    <xf numFmtId="176" fontId="17" fillId="4" borderId="27" xfId="0" applyNumberFormat="1" applyFont="1" applyFill="1" applyBorder="1" applyAlignment="1">
      <alignment vertical="center"/>
    </xf>
    <xf numFmtId="176" fontId="19" fillId="4" borderId="27" xfId="0" applyNumberFormat="1" applyFont="1" applyFill="1" applyBorder="1" applyAlignment="1">
      <alignment vertical="center"/>
    </xf>
    <xf numFmtId="0" fontId="17" fillId="0" borderId="23" xfId="0" applyFont="1" applyFill="1" applyBorder="1">
      <alignment vertical="center"/>
    </xf>
    <xf numFmtId="0" fontId="17" fillId="0" borderId="23" xfId="0" applyFont="1" applyFill="1" applyBorder="1" applyAlignment="1">
      <alignment vertical="center" shrinkToFit="1"/>
    </xf>
    <xf numFmtId="179" fontId="17" fillId="0" borderId="23" xfId="1" applyNumberFormat="1" applyFont="1" applyFill="1" applyBorder="1" applyAlignment="1">
      <alignment vertical="center"/>
    </xf>
    <xf numFmtId="179" fontId="19" fillId="0" borderId="23" xfId="1" applyNumberFormat="1" applyFont="1" applyFill="1" applyBorder="1" applyAlignment="1">
      <alignment vertical="center"/>
    </xf>
    <xf numFmtId="0" fontId="17" fillId="0" borderId="22" xfId="0" applyFont="1" applyFill="1" applyBorder="1">
      <alignment vertical="center"/>
    </xf>
    <xf numFmtId="0" fontId="17" fillId="0" borderId="22" xfId="0" applyFont="1" applyFill="1" applyBorder="1" applyAlignment="1">
      <alignment vertical="center" shrinkToFit="1"/>
    </xf>
    <xf numFmtId="179" fontId="17" fillId="0" borderId="22" xfId="1" applyNumberFormat="1" applyFont="1" applyBorder="1" applyAlignment="1">
      <alignment vertical="center"/>
    </xf>
    <xf numFmtId="179" fontId="17" fillId="0" borderId="22" xfId="1" applyNumberFormat="1" applyFont="1" applyFill="1" applyBorder="1" applyAlignment="1">
      <alignment vertical="center"/>
    </xf>
    <xf numFmtId="179" fontId="19" fillId="0" borderId="22" xfId="1" applyNumberFormat="1" applyFont="1" applyFill="1" applyBorder="1" applyAlignment="1">
      <alignment vertical="center"/>
    </xf>
    <xf numFmtId="178" fontId="17" fillId="0" borderId="0" xfId="2" applyNumberFormat="1" applyFont="1" applyBorder="1" applyAlignment="1">
      <alignment vertical="center"/>
    </xf>
    <xf numFmtId="178" fontId="17" fillId="0" borderId="0" xfId="2" applyNumberFormat="1" applyFont="1" applyFill="1" applyBorder="1" applyAlignment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0" fontId="17" fillId="0" borderId="9" xfId="0" applyNumberFormat="1" applyFont="1" applyBorder="1" applyAlignment="1">
      <alignment vertical="center"/>
    </xf>
    <xf numFmtId="180" fontId="17" fillId="0" borderId="9" xfId="0" applyNumberFormat="1" applyFont="1" applyFill="1" applyBorder="1" applyAlignment="1">
      <alignment vertical="center"/>
    </xf>
    <xf numFmtId="180" fontId="17" fillId="2" borderId="9" xfId="0" applyNumberFormat="1" applyFont="1" applyFill="1" applyBorder="1" applyAlignment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180" fontId="17" fillId="0" borderId="5" xfId="0" applyNumberFormat="1" applyFont="1" applyBorder="1" applyAlignment="1">
      <alignment vertical="center"/>
    </xf>
    <xf numFmtId="180" fontId="17" fillId="0" borderId="5" xfId="0" applyNumberFormat="1" applyFont="1" applyFill="1" applyBorder="1" applyAlignment="1">
      <alignment vertical="center"/>
    </xf>
    <xf numFmtId="180" fontId="17" fillId="2" borderId="5" xfId="0" applyNumberFormat="1" applyFont="1" applyFill="1" applyBorder="1" applyAlignment="1">
      <alignment vertical="center"/>
    </xf>
    <xf numFmtId="180" fontId="17" fillId="7" borderId="5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0" fontId="21" fillId="0" borderId="9" xfId="0" applyFont="1" applyFill="1" applyBorder="1" applyAlignment="1">
      <alignment vertical="center" wrapText="1" shrinkToFit="1"/>
    </xf>
    <xf numFmtId="38" fontId="17" fillId="0" borderId="9" xfId="2" applyNumberFormat="1" applyFont="1" applyFill="1" applyBorder="1">
      <alignment vertical="center"/>
    </xf>
    <xf numFmtId="38" fontId="17" fillId="7" borderId="9" xfId="2" applyNumberFormat="1" applyFont="1" applyFill="1" applyBorder="1">
      <alignment vertical="center"/>
    </xf>
    <xf numFmtId="38" fontId="19" fillId="7" borderId="9" xfId="2" applyNumberFormat="1" applyFont="1" applyFill="1" applyBorder="1">
      <alignment vertical="center"/>
    </xf>
    <xf numFmtId="181" fontId="17" fillId="7" borderId="9" xfId="0" applyNumberFormat="1" applyFont="1" applyFill="1" applyBorder="1" applyAlignment="1">
      <alignment vertical="center"/>
    </xf>
    <xf numFmtId="181" fontId="19" fillId="7" borderId="9" xfId="0" applyNumberFormat="1" applyFont="1" applyFill="1" applyBorder="1" applyAlignment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7" fontId="19" fillId="7" borderId="9" xfId="2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horizontal="right" vertical="center"/>
    </xf>
    <xf numFmtId="179" fontId="19" fillId="0" borderId="9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4" fillId="3" borderId="24" xfId="0" applyFont="1" applyFill="1" applyBorder="1" applyAlignment="1">
      <alignment horizontal="center" vertical="center" shrinkToFit="1"/>
    </xf>
    <xf numFmtId="0" fontId="7" fillId="0" borderId="24" xfId="0" applyFont="1" applyFill="1" applyBorder="1">
      <alignment vertical="center"/>
    </xf>
    <xf numFmtId="176" fontId="14" fillId="0" borderId="0" xfId="0" applyNumberFormat="1" applyFont="1" applyBorder="1" applyAlignment="1">
      <alignment horizontal="right" vertical="center"/>
    </xf>
    <xf numFmtId="176" fontId="19" fillId="4" borderId="0" xfId="0" applyNumberFormat="1" applyFont="1" applyFill="1" applyBorder="1" applyAlignment="1">
      <alignment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9" borderId="0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11" fillId="0" borderId="8" xfId="0" applyFont="1" applyFill="1" applyBorder="1" applyAlignment="1">
      <alignment vertical="center"/>
    </xf>
    <xf numFmtId="0" fontId="10" fillId="0" borderId="8" xfId="0" applyFont="1" applyFill="1" applyBorder="1">
      <alignment vertical="center"/>
    </xf>
    <xf numFmtId="0" fontId="22" fillId="0" borderId="8" xfId="0" applyFont="1" applyBorder="1" applyAlignment="1">
      <alignment horizontal="right"/>
    </xf>
    <xf numFmtId="0" fontId="22" fillId="0" borderId="8" xfId="0" applyFont="1" applyBorder="1" applyAlignment="1">
      <alignment wrapText="1"/>
    </xf>
    <xf numFmtId="0" fontId="43" fillId="0" borderId="1" xfId="0" applyFont="1" applyBorder="1">
      <alignment vertical="center"/>
    </xf>
    <xf numFmtId="0" fontId="43" fillId="0" borderId="0" xfId="0" applyFont="1" applyFill="1" applyBorder="1">
      <alignment vertical="center"/>
    </xf>
    <xf numFmtId="176" fontId="44" fillId="7" borderId="9" xfId="0" applyNumberFormat="1" applyFont="1" applyFill="1" applyBorder="1" applyAlignment="1">
      <alignment vertical="center"/>
    </xf>
    <xf numFmtId="38" fontId="44" fillId="7" borderId="9" xfId="2" applyFont="1" applyFill="1" applyBorder="1">
      <alignment vertical="center"/>
    </xf>
    <xf numFmtId="176" fontId="44" fillId="0" borderId="9" xfId="0" applyNumberFormat="1" applyFont="1" applyBorder="1" applyAlignment="1">
      <alignment vertical="center"/>
    </xf>
    <xf numFmtId="176" fontId="44" fillId="0" borderId="26" xfId="0" applyNumberFormat="1" applyFont="1" applyBorder="1" applyAlignment="1">
      <alignment vertical="center"/>
    </xf>
    <xf numFmtId="38" fontId="14" fillId="0" borderId="2" xfId="2" quotePrefix="1" applyFont="1" applyFill="1" applyBorder="1" applyAlignment="1">
      <alignment horizontal="right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0" fontId="19" fillId="0" borderId="9" xfId="2" applyNumberFormat="1" applyFont="1" applyFill="1" applyBorder="1" applyAlignment="1">
      <alignment horizontal="right" vertical="center"/>
    </xf>
    <xf numFmtId="180" fontId="19" fillId="0" borderId="9" xfId="0" applyNumberFormat="1" applyFont="1" applyFill="1" applyBorder="1" applyAlignment="1">
      <alignment vertical="center"/>
    </xf>
    <xf numFmtId="180" fontId="19" fillId="0" borderId="5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連PL!$C$6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4.0145520470574042E-3"/>
                  <c:y val="-0.296836488154212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2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3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4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5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6"/>
              <c:layout>
                <c:manualLayout>
                  <c:x val="2.2062356921961424E-3"/>
                  <c:y val="-0.349186004067372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7"/>
              <c:layout>
                <c:manualLayout>
                  <c:x val="7.6312719153476209E-3"/>
                  <c:y val="-0.39010655125063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8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9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10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連PL!$D$5:$O$5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連PL!$D$6:$O$6</c:f>
              <c:numCache>
                <c:formatCode>#,##0;"△ "#,##0</c:formatCode>
                <c:ptCount val="10"/>
                <c:pt idx="0">
                  <c:v>26127</c:v>
                </c:pt>
                <c:pt idx="1">
                  <c:v>27984</c:v>
                </c:pt>
                <c:pt idx="2">
                  <c:v>32604</c:v>
                </c:pt>
                <c:pt idx="3">
                  <c:v>29290</c:v>
                </c:pt>
                <c:pt idx="4">
                  <c:v>32500</c:v>
                </c:pt>
                <c:pt idx="5">
                  <c:v>30485</c:v>
                </c:pt>
                <c:pt idx="6">
                  <c:v>29792</c:v>
                </c:pt>
                <c:pt idx="7">
                  <c:v>31024</c:v>
                </c:pt>
                <c:pt idx="8">
                  <c:v>30393</c:v>
                </c:pt>
                <c:pt idx="9">
                  <c:v>23641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A8C-4C29-9795-8CE3E43E048B}"/>
                </c:ext>
              </c:extLst>
            </c:dLbl>
            <c:dLbl>
              <c:idx val="2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8C-4C29-9795-8CE3E43E048B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A8C-4C29-9795-8CE3E43E048B}"/>
                </c:ext>
              </c:extLst>
            </c:dLbl>
            <c:dLbl>
              <c:idx val="4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A8C-4C29-9795-8CE3E43E048B}"/>
                </c:ext>
              </c:extLst>
            </c:dLbl>
            <c:dLbl>
              <c:idx val="5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A8C-4C29-9795-8CE3E43E048B}"/>
                </c:ext>
              </c:extLst>
            </c:dLbl>
            <c:dLbl>
              <c:idx val="8"/>
              <c:layout>
                <c:manualLayout>
                  <c:x val="-8.5521101759791025E-17"/>
                  <c:y val="3.652365236523652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C-4C29-9795-8CE3E43E048B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グラフ3!$F$47:$O$47</c:f>
              <c:numCache>
                <c:formatCode>General</c:formatCode>
                <c:ptCount val="10"/>
                <c:pt idx="0">
                  <c:v>7191</c:v>
                </c:pt>
                <c:pt idx="1">
                  <c:v>10012</c:v>
                </c:pt>
                <c:pt idx="2">
                  <c:v>11271</c:v>
                </c:pt>
                <c:pt idx="3">
                  <c:v>11221</c:v>
                </c:pt>
                <c:pt idx="4">
                  <c:v>10446</c:v>
                </c:pt>
                <c:pt idx="5">
                  <c:v>10146</c:v>
                </c:pt>
                <c:pt idx="6">
                  <c:v>10182</c:v>
                </c:pt>
                <c:pt idx="7">
                  <c:v>8755</c:v>
                </c:pt>
                <c:pt idx="8">
                  <c:v>9014</c:v>
                </c:pt>
                <c:pt idx="9">
                  <c:v>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542257492993093E-2"/>
                  <c:y val="-4.1553320686399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8C-4C29-9795-8CE3E43E048B}"/>
                </c:ext>
              </c:extLst>
            </c:dLbl>
            <c:dLbl>
              <c:idx val="1"/>
              <c:layout>
                <c:manualLayout>
                  <c:x val="-4.8458517899124462E-2"/>
                  <c:y val="-5.6780575695364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C-4C29-9795-8CE3E43E048B}"/>
                </c:ext>
              </c:extLst>
            </c:dLbl>
            <c:dLbl>
              <c:idx val="2"/>
              <c:layout>
                <c:manualLayout>
                  <c:x val="-4.9623258971968162E-2"/>
                  <c:y val="-4.0982302954704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C-4C29-9795-8CE3E43E048B}"/>
                </c:ext>
              </c:extLst>
            </c:dLbl>
            <c:dLbl>
              <c:idx val="3"/>
              <c:layout>
                <c:manualLayout>
                  <c:x val="-5.4290855056219604E-2"/>
                  <c:y val="-4.28831544571780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C-4C29-9795-8CE3E43E048B}"/>
                </c:ext>
              </c:extLst>
            </c:dLbl>
            <c:dLbl>
              <c:idx val="4"/>
              <c:layout>
                <c:manualLayout>
                  <c:x val="-5.3123359155862082E-2"/>
                  <c:y val="-4.41041899465537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C-4C29-9795-8CE3E43E048B}"/>
                </c:ext>
              </c:extLst>
            </c:dLbl>
            <c:dLbl>
              <c:idx val="5"/>
              <c:layout>
                <c:manualLayout>
                  <c:x val="-5.0793509699839506E-2"/>
                  <c:y val="-4.5163413979193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C-4C29-9795-8CE3E43E048B}"/>
                </c:ext>
              </c:extLst>
            </c:dLbl>
            <c:dLbl>
              <c:idx val="6"/>
              <c:layout>
                <c:manualLayout>
                  <c:x val="-6.3418075665853266E-2"/>
                  <c:y val="-3.5371810487951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8C-4C29-9795-8CE3E43E048B}"/>
                </c:ext>
              </c:extLst>
            </c:dLbl>
            <c:dLbl>
              <c:idx val="7"/>
              <c:layout>
                <c:manualLayout>
                  <c:x val="-4.903152202199932E-2"/>
                  <c:y val="-5.00472094453539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C-4C29-9795-8CE3E43E048B}"/>
                </c:ext>
              </c:extLst>
            </c:dLbl>
            <c:dLbl>
              <c:idx val="8"/>
              <c:layout>
                <c:manualLayout>
                  <c:x val="-4.8453191899264406E-2"/>
                  <c:y val="0.107811820552133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C-4C29-9795-8CE3E43E048B}"/>
                </c:ext>
              </c:extLst>
            </c:dLbl>
            <c:dLbl>
              <c:idx val="9"/>
              <c:layout>
                <c:manualLayout>
                  <c:x val="-5.1371862230005838E-2"/>
                  <c:y val="-4.8404840484048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C-4C29-9795-8CE3E43E04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グラフ3!$F$48:$O$48</c:f>
              <c:numCache>
                <c:formatCode>0.0%</c:formatCode>
                <c:ptCount val="10"/>
                <c:pt idx="0">
                  <c:v>0.54503761657956473</c:v>
                </c:pt>
                <c:pt idx="1">
                  <c:v>0.71412705225013051</c:v>
                </c:pt>
                <c:pt idx="2">
                  <c:v>0.75336991412482768</c:v>
                </c:pt>
                <c:pt idx="3">
                  <c:v>0.69435471175613594</c:v>
                </c:pt>
                <c:pt idx="4">
                  <c:v>0.62999885480805429</c:v>
                </c:pt>
                <c:pt idx="5">
                  <c:v>0.89801525371798097</c:v>
                </c:pt>
                <c:pt idx="6">
                  <c:v>2.0479031474309362</c:v>
                </c:pt>
                <c:pt idx="7">
                  <c:v>1.1757596862226036</c:v>
                </c:pt>
                <c:pt idx="8">
                  <c:v>0.7820353310713416</c:v>
                </c:pt>
                <c:pt idx="9">
                  <c:v>0.60628114193826232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297201317603247"/>
          <c:y val="3.4300902034876797E-2"/>
          <c:w val="0.33748139277444483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4"/>
              <c:layout>
                <c:manualLayout>
                  <c:x val="0"/>
                  <c:y val="1.748583922390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F3-45B4-906E-8A39DE7CEDC4}"/>
                </c:ext>
              </c:extLst>
            </c:dLbl>
            <c:dLbl>
              <c:idx val="5"/>
              <c:layout>
                <c:manualLayout>
                  <c:x val="-9.7451237852424593E-17"/>
                  <c:y val="1.748583922390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F3-45B4-906E-8A39DE7CEDC4}"/>
                </c:ext>
              </c:extLst>
            </c:dLbl>
            <c:dLbl>
              <c:idx val="6"/>
              <c:layout>
                <c:manualLayout>
                  <c:x val="-7.2313836706259463E-3"/>
                  <c:y val="3.5117414958891736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D01-9D20-D7E6FB5453F7}"/>
                </c:ext>
              </c:extLst>
            </c:dLbl>
            <c:dLbl>
              <c:idx val="9"/>
              <c:layout>
                <c:manualLayout>
                  <c:x val="-2.657791735021094E-3"/>
                  <c:y val="9.7011986749313238E-3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D01-9D20-D7E6FB5453F7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グラフ3!$F$49:$O$49</c:f>
              <c:numCache>
                <c:formatCode>General</c:formatCode>
                <c:ptCount val="10"/>
                <c:pt idx="0">
                  <c:v>13194</c:v>
                </c:pt>
                <c:pt idx="1">
                  <c:v>14020</c:v>
                </c:pt>
                <c:pt idx="2">
                  <c:v>14961</c:v>
                </c:pt>
                <c:pt idx="3">
                  <c:v>16160</c:v>
                </c:pt>
                <c:pt idx="4">
                  <c:v>16582</c:v>
                </c:pt>
                <c:pt idx="5">
                  <c:v>11299</c:v>
                </c:pt>
                <c:pt idx="6">
                  <c:v>4971</c:v>
                </c:pt>
                <c:pt idx="7">
                  <c:v>7446</c:v>
                </c:pt>
                <c:pt idx="8">
                  <c:v>11527</c:v>
                </c:pt>
                <c:pt idx="9">
                  <c:v>13084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363926646208083E-2"/>
                  <c:y val="7.30486172672124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D01-9D20-D7E6FB5453F7}"/>
                </c:ext>
              </c:extLst>
            </c:dLbl>
            <c:dLbl>
              <c:idx val="1"/>
              <c:layout>
                <c:manualLayout>
                  <c:x val="-5.5153806611117268E-2"/>
                  <c:y val="8.347708192105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D01-9D20-D7E6FB5453F7}"/>
                </c:ext>
              </c:extLst>
            </c:dLbl>
            <c:dLbl>
              <c:idx val="2"/>
              <c:layout>
                <c:manualLayout>
                  <c:x val="-5.4752006436729263E-2"/>
                  <c:y val="7.41572369678956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D01-9D20-D7E6FB5453F7}"/>
                </c:ext>
              </c:extLst>
            </c:dLbl>
            <c:dLbl>
              <c:idx val="3"/>
              <c:layout>
                <c:manualLayout>
                  <c:x val="-5.6158526123044193E-2"/>
                  <c:y val="8.4713980288887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E7-4D01-9D20-D7E6FB5453F7}"/>
                </c:ext>
              </c:extLst>
            </c:dLbl>
            <c:dLbl>
              <c:idx val="4"/>
              <c:layout>
                <c:manualLayout>
                  <c:x val="-5.7565045809359061E-2"/>
                  <c:y val="7.276390120109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D01-9D20-D7E6FB5453F7}"/>
                </c:ext>
              </c:extLst>
            </c:dLbl>
            <c:dLbl>
              <c:idx val="5"/>
              <c:layout>
                <c:manualLayout>
                  <c:x val="-5.5354735924581733E-2"/>
                  <c:y val="8.6057603726686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D01-9D20-D7E6FB5453F7}"/>
                </c:ext>
              </c:extLst>
            </c:dLbl>
            <c:dLbl>
              <c:idx val="6"/>
              <c:layout>
                <c:manualLayout>
                  <c:x val="-5.3144615889490918E-2"/>
                  <c:y val="7.1525264639933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D01-9D20-D7E6FB5453F7}"/>
                </c:ext>
              </c:extLst>
            </c:dLbl>
            <c:dLbl>
              <c:idx val="7"/>
              <c:layout>
                <c:manualLayout>
                  <c:x val="-4.7317856132994406E-2"/>
                  <c:y val="5.27701586970503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D01-9D20-D7E6FB5453F7}"/>
                </c:ext>
              </c:extLst>
            </c:dLbl>
            <c:dLbl>
              <c:idx val="8"/>
              <c:layout>
                <c:manualLayout>
                  <c:x val="-5.4149335401417815E-2"/>
                  <c:y val="5.83786132693677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D01-9D20-D7E6FB5453F7}"/>
                </c:ext>
              </c:extLst>
            </c:dLbl>
            <c:dLbl>
              <c:idx val="9"/>
              <c:layout>
                <c:manualLayout>
                  <c:x val="-5.0632964495751727E-2"/>
                  <c:y val="5.73951434878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D01-9D20-D7E6FB5453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グラフ3!$F$50:$O$50</c:f>
              <c:numCache>
                <c:formatCode>0.0%</c:formatCode>
                <c:ptCount val="10"/>
                <c:pt idx="0">
                  <c:v>0.66084662378495196</c:v>
                </c:pt>
                <c:pt idx="1">
                  <c:v>0.60609259678381033</c:v>
                </c:pt>
                <c:pt idx="2">
                  <c:v>0.56443859123937068</c:v>
                </c:pt>
                <c:pt idx="3">
                  <c:v>0.64469731786092699</c:v>
                </c:pt>
                <c:pt idx="4">
                  <c:v>0.62349313817657503</c:v>
                </c:pt>
                <c:pt idx="5">
                  <c:v>0.44070786105348392</c:v>
                </c:pt>
                <c:pt idx="6">
                  <c:v>0.21327441406488776</c:v>
                </c:pt>
                <c:pt idx="7">
                  <c:v>0.33416125359216825</c:v>
                </c:pt>
                <c:pt idx="8">
                  <c:v>0.55033651185226107</c:v>
                </c:pt>
                <c:pt idx="9">
                  <c:v>0.63389852794309398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200080937610655"/>
          <c:y val="3.4391623242247552E-2"/>
          <c:w val="0.3952005403132387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516877781581652E-2"/>
                  <c:y val="-6.8267695426576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A2-4397-A6CB-2D338A49A476}"/>
                </c:ext>
              </c:extLst>
            </c:dLbl>
            <c:dLbl>
              <c:idx val="1"/>
              <c:layout>
                <c:manualLayout>
                  <c:x val="-3.7971105785689838E-2"/>
                  <c:y val="-6.1316951461975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2-4397-A6CB-2D338A49A476}"/>
                </c:ext>
              </c:extLst>
            </c:dLbl>
            <c:dLbl>
              <c:idx val="2"/>
              <c:layout>
                <c:manualLayout>
                  <c:x val="-3.9903412073490824E-2"/>
                  <c:y val="-6.7565565687534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A2-4397-A6CB-2D338A49A476}"/>
                </c:ext>
              </c:extLst>
            </c:dLbl>
            <c:dLbl>
              <c:idx val="3"/>
              <c:layout>
                <c:manualLayout>
                  <c:x val="-4.3574848796074386E-2"/>
                  <c:y val="-6.7798407869390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A2-4397-A6CB-2D338A49A476}"/>
                </c:ext>
              </c:extLst>
            </c:dLbl>
            <c:dLbl>
              <c:idx val="4"/>
              <c:layout>
                <c:manualLayout>
                  <c:x val="-4.5507337669747794E-2"/>
                  <c:y val="-6.77014115674719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A2-4397-A6CB-2D338A49A476}"/>
                </c:ext>
              </c:extLst>
            </c:dLbl>
            <c:dLbl>
              <c:idx val="5"/>
              <c:layout>
                <c:manualLayout>
                  <c:x val="-3.8743991783635731E-2"/>
                  <c:y val="-6.80333502731535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A2-4397-A6CB-2D338A49A476}"/>
                </c:ext>
              </c:extLst>
            </c:dLbl>
            <c:dLbl>
              <c:idx val="6"/>
              <c:layout>
                <c:manualLayout>
                  <c:x val="-3.8937167636654092E-2"/>
                  <c:y val="-5.3569016014740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A2-4397-A6CB-2D338A49A476}"/>
                </c:ext>
              </c:extLst>
            </c:dLbl>
            <c:dLbl>
              <c:idx val="7"/>
              <c:layout>
                <c:manualLayout>
                  <c:x val="-3.7391395640762284E-2"/>
                  <c:y val="-5.1842449657317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A2-4397-A6CB-2D338A49A476}"/>
                </c:ext>
              </c:extLst>
            </c:dLbl>
            <c:dLbl>
              <c:idx val="8"/>
              <c:layout>
                <c:manualLayout>
                  <c:x val="-3.4106310624215486E-2"/>
                  <c:y val="-5.9078532296930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A2-4397-A6CB-2D338A49A476}"/>
                </c:ext>
              </c:extLst>
            </c:dLbl>
            <c:dLbl>
              <c:idx val="9"/>
              <c:layout>
                <c:manualLayout>
                  <c:x val="-4.1739130434782612E-2"/>
                  <c:y val="-5.2805280528052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A2-4397-A6CB-2D338A49A476}"/>
                </c:ext>
              </c:extLst>
            </c:dLbl>
            <c:dLbl>
              <c:idx val="10"/>
              <c:layout>
                <c:manualLayout>
                  <c:x val="-3.0862128705202069E-2"/>
                  <c:y val="-7.41204080707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F-48C7-B97D-DC9C79563A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グラフ3!$F$51:$O$51</c:f>
              <c:numCache>
                <c:formatCode>#,##0.0;[Red]\-#,##0.0</c:formatCode>
                <c:ptCount val="10"/>
                <c:pt idx="0">
                  <c:v>1.3163452736781875</c:v>
                </c:pt>
                <c:pt idx="1">
                  <c:v>1.2986230867177457</c:v>
                </c:pt>
                <c:pt idx="2">
                  <c:v>1.3136410941391083</c:v>
                </c:pt>
                <c:pt idx="3">
                  <c:v>1.1358658323903181</c:v>
                </c:pt>
                <c:pt idx="4">
                  <c:v>1.2581903783595052</c:v>
                </c:pt>
                <c:pt idx="5">
                  <c:v>1.1672393654282411</c:v>
                </c:pt>
                <c:pt idx="6">
                  <c:v>1.2172425477486484</c:v>
                </c:pt>
                <c:pt idx="7">
                  <c:v>1.3608546102107693</c:v>
                </c:pt>
                <c:pt idx="8">
                  <c:v>1.4061551905360108</c:v>
                </c:pt>
                <c:pt idx="9">
                  <c:v>1.1369747727604071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98037201871502E-2"/>
                  <c:y val="-4.632879358804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A2-4397-A6CB-2D338A49A476}"/>
                </c:ext>
              </c:extLst>
            </c:dLbl>
            <c:dLbl>
              <c:idx val="1"/>
              <c:layout>
                <c:manualLayout>
                  <c:x val="-3.5652265205979701E-2"/>
                  <c:y val="-6.14972150000955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A2-4397-A6CB-2D338A49A476}"/>
                </c:ext>
              </c:extLst>
            </c:dLbl>
            <c:dLbl>
              <c:idx val="2"/>
              <c:layout>
                <c:manualLayout>
                  <c:x val="-4.2801962798128472E-2"/>
                  <c:y val="-6.6572124770086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A2-4397-A6CB-2D338A49A476}"/>
                </c:ext>
              </c:extLst>
            </c:dLbl>
            <c:dLbl>
              <c:idx val="3"/>
              <c:layout>
                <c:manualLayout>
                  <c:x val="-3.951687778158168E-2"/>
                  <c:y val="-5.9567812927521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A2-4397-A6CB-2D338A49A476}"/>
                </c:ext>
              </c:extLst>
            </c:dLbl>
            <c:dLbl>
              <c:idx val="4"/>
              <c:layout>
                <c:manualLayout>
                  <c:x val="-4.1449366655255025E-2"/>
                  <c:y val="-5.77283542141536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A2-4397-A6CB-2D338A49A476}"/>
                </c:ext>
              </c:extLst>
            </c:dLbl>
            <c:dLbl>
              <c:idx val="5"/>
              <c:layout>
                <c:manualLayout>
                  <c:x val="-3.642515120392565E-2"/>
                  <c:y val="-6.0265257451354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A2-4397-A6CB-2D338A49A476}"/>
                </c:ext>
              </c:extLst>
            </c:dLbl>
            <c:dLbl>
              <c:idx val="6"/>
              <c:layout>
                <c:manualLayout>
                  <c:x val="-4.1835718361291852E-2"/>
                  <c:y val="-5.65835316558463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A2-4397-A6CB-2D338A49A476}"/>
                </c:ext>
              </c:extLst>
            </c:dLbl>
            <c:dLbl>
              <c:idx val="7"/>
              <c:layout>
                <c:manualLayout>
                  <c:x val="-3.5072555061052203E-2"/>
                  <c:y val="-6.1869896876830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A2-4397-A6CB-2D338A49A476}"/>
                </c:ext>
              </c:extLst>
            </c:dLbl>
            <c:dLbl>
              <c:idx val="8"/>
              <c:layout>
                <c:manualLayout>
                  <c:x val="-3.7004861348853141E-2"/>
                  <c:y val="-6.18662617725751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A2-4397-A6CB-2D338A49A476}"/>
                </c:ext>
              </c:extLst>
            </c:dLbl>
            <c:dLbl>
              <c:idx val="9"/>
              <c:layout>
                <c:manualLayout>
                  <c:x val="-4.8695652173913043E-2"/>
                  <c:y val="-5.2805280528052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A2-4397-A6CB-2D338A49A476}"/>
                </c:ext>
              </c:extLst>
            </c:dLbl>
            <c:dLbl>
              <c:idx val="10"/>
              <c:layout>
                <c:manualLayout>
                  <c:x val="-2.3146596528901553E-2"/>
                  <c:y val="-7.4120408070782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F-48C7-B97D-DC9C79563A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グラフ3!$F$52:$O$52</c:f>
              <c:numCache>
                <c:formatCode>#,##0.0;[Red]\-#,##0.0</c:formatCode>
                <c:ptCount val="10"/>
                <c:pt idx="0">
                  <c:v>3.9102306146181141</c:v>
                </c:pt>
                <c:pt idx="1">
                  <c:v>3.2532622216862284</c:v>
                </c:pt>
                <c:pt idx="2">
                  <c:v>3.0637363898235956</c:v>
                </c:pt>
                <c:pt idx="3">
                  <c:v>2.6044394587243787</c:v>
                </c:pt>
                <c:pt idx="4">
                  <c:v>2.9998879909240799</c:v>
                </c:pt>
                <c:pt idx="5">
                  <c:v>2.9606275675203211</c:v>
                </c:pt>
                <c:pt idx="6">
                  <c:v>2.9310701767149716</c:v>
                </c:pt>
                <c:pt idx="7">
                  <c:v>3.276607317156115</c:v>
                </c:pt>
                <c:pt idx="8">
                  <c:v>3.4208197766369675</c:v>
                </c:pt>
                <c:pt idx="9">
                  <c:v>2.7899812892646643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12427077948799"/>
          <c:y val="3.4300902034876797E-2"/>
          <c:w val="0.45061796305031565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EB2-446C-ACBA-714F53CDDFA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EB2-446C-ACBA-714F53CDDFA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EB2-446C-ACBA-714F53CDDFA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B2-446C-ACBA-714F53CDDFA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EB2-446C-ACBA-714F53CDDFA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EB2-446C-ACBA-714F53CDDFA7}"/>
                </c:ext>
              </c:extLst>
            </c:dLbl>
            <c:dLbl>
              <c:idx val="6"/>
              <c:layout>
                <c:manualLayout>
                  <c:x val="0"/>
                  <c:y val="-1.2379702537182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B2-446C-ACBA-714F53CDDFA7}"/>
                </c:ext>
              </c:extLst>
            </c:dLbl>
            <c:dLbl>
              <c:idx val="7"/>
              <c:layout>
                <c:manualLayout>
                  <c:x val="-7.2358900144718682E-3"/>
                  <c:y val="-3.74248357844157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2-446C-ACBA-714F53CDDFA7}"/>
                </c:ext>
              </c:extLst>
            </c:dLbl>
            <c:dLbl>
              <c:idx val="8"/>
              <c:layout>
                <c:manualLayout>
                  <c:x val="-2.0997375328083989E-7"/>
                  <c:y val="-7.51711591606612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B2-446C-ACBA-714F53CDDFA7}"/>
                </c:ext>
              </c:extLst>
            </c:dLbl>
            <c:dLbl>
              <c:idx val="9"/>
              <c:layout>
                <c:manualLayout>
                  <c:x val="-1.3932411849387134E-3"/>
                  <c:y val="-3.6836020497437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2-446C-ACBA-714F53CDDF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グラフ４!$F$46:$O$46</c:f>
              <c:numCache>
                <c:formatCode>#,##0_);[Red]\(#,##0\)</c:formatCode>
                <c:ptCount val="10"/>
                <c:pt idx="0">
                  <c:v>997</c:v>
                </c:pt>
                <c:pt idx="1">
                  <c:v>1476</c:v>
                </c:pt>
                <c:pt idx="2">
                  <c:v>1743</c:v>
                </c:pt>
                <c:pt idx="3">
                  <c:v>1674</c:v>
                </c:pt>
                <c:pt idx="4">
                  <c:v>1863</c:v>
                </c:pt>
                <c:pt idx="5">
                  <c:v>-4707</c:v>
                </c:pt>
                <c:pt idx="6">
                  <c:v>-6094</c:v>
                </c:pt>
                <c:pt idx="7">
                  <c:v>2366</c:v>
                </c:pt>
                <c:pt idx="8">
                  <c:v>4315</c:v>
                </c:pt>
                <c:pt idx="9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201748515612764E-2"/>
                  <c:y val="-0.114790286975717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B2-446C-ACBA-714F53CDDFA7}"/>
                </c:ext>
              </c:extLst>
            </c:dLbl>
            <c:dLbl>
              <c:idx val="1"/>
              <c:layout>
                <c:manualLayout>
                  <c:x val="-4.581072935503315E-2"/>
                  <c:y val="-0.116073421285915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B2-446C-ACBA-714F53CDDFA7}"/>
                </c:ext>
              </c:extLst>
            </c:dLbl>
            <c:dLbl>
              <c:idx val="2"/>
              <c:layout>
                <c:manualLayout>
                  <c:x val="-4.1178586853858459E-2"/>
                  <c:y val="-0.125715179642279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B2-446C-ACBA-714F53CDDFA7}"/>
                </c:ext>
              </c:extLst>
            </c:dLbl>
            <c:dLbl>
              <c:idx val="3"/>
              <c:layout>
                <c:manualLayout>
                  <c:x val="-5.2858898966743083E-2"/>
                  <c:y val="-0.122847508299873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B2-446C-ACBA-714F53CDDFA7}"/>
                </c:ext>
              </c:extLst>
            </c:dLbl>
            <c:dLbl>
              <c:idx val="4"/>
              <c:layout>
                <c:manualLayout>
                  <c:x val="-5.0030138637733576E-2"/>
                  <c:y val="-0.126685439154542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B2-446C-ACBA-714F53CDDFA7}"/>
                </c:ext>
              </c:extLst>
            </c:dLbl>
            <c:dLbl>
              <c:idx val="5"/>
              <c:layout>
                <c:manualLayout>
                  <c:x val="-4.4203272059347015E-2"/>
                  <c:y val="-0.124457075315916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B2-446C-ACBA-714F53CDDFA7}"/>
                </c:ext>
              </c:extLst>
            </c:dLbl>
            <c:dLbl>
              <c:idx val="6"/>
              <c:layout>
                <c:manualLayout>
                  <c:x val="-6.1892498604099955E-2"/>
                  <c:y val="9.53710647280201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B2-446C-ACBA-714F53CDDFA7}"/>
                </c:ext>
              </c:extLst>
            </c:dLbl>
            <c:dLbl>
              <c:idx val="7"/>
              <c:layout>
                <c:manualLayout>
                  <c:x val="-5.9925703932449836E-2"/>
                  <c:y val="-4.8701551194989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B2-446C-ACBA-714F53CDDFA7}"/>
                </c:ext>
              </c:extLst>
            </c:dLbl>
            <c:dLbl>
              <c:idx val="8"/>
              <c:layout>
                <c:manualLayout>
                  <c:x val="-5.687466526886744E-2"/>
                  <c:y val="-4.308593370273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B2-446C-ACBA-714F53CDDFA7}"/>
                </c:ext>
              </c:extLst>
            </c:dLbl>
            <c:dLbl>
              <c:idx val="9"/>
              <c:layout>
                <c:manualLayout>
                  <c:x val="-5.1613736416088539E-2"/>
                  <c:y val="-3.9653376661250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B2-446C-ACBA-714F53CDDF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グラフ４!$F$45:$O$45</c:f>
              <c:numCache>
                <c:formatCode>0.0%</c:formatCode>
                <c:ptCount val="10"/>
                <c:pt idx="0">
                  <c:v>7.7160439745089238E-2</c:v>
                </c:pt>
                <c:pt idx="1">
                  <c:v>0.10851903307666998</c:v>
                </c:pt>
                <c:pt idx="2">
                  <c:v>0.12032710077457363</c:v>
                </c:pt>
                <c:pt idx="3">
                  <c:v>0.10763067109901449</c:v>
                </c:pt>
                <c:pt idx="4">
                  <c:v>0.11384693579338576</c:v>
                </c:pt>
                <c:pt idx="5">
                  <c:v>-0.3376927714933381</c:v>
                </c:pt>
                <c:pt idx="6">
                  <c:v>-0.74912836823527396</c:v>
                </c:pt>
                <c:pt idx="7">
                  <c:v>0.3811829483534927</c:v>
                </c:pt>
                <c:pt idx="8">
                  <c:v>0.4549400793797615</c:v>
                </c:pt>
                <c:pt idx="9">
                  <c:v>0.16529443148824158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7500000000000001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200064531338221"/>
          <c:y val="2.9100604281901768E-2"/>
          <c:w val="0.50400068906344209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314950698967102E-2"/>
                  <c:y val="-6.85098468651683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0-4F0D-89C8-C22A8B638B46}"/>
                </c:ext>
              </c:extLst>
            </c:dLbl>
            <c:dLbl>
              <c:idx val="1"/>
              <c:layout>
                <c:manualLayout>
                  <c:x val="-4.2495513037122554E-2"/>
                  <c:y val="-4.18873303088769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B0-4F0D-89C8-C22A8B638B46}"/>
                </c:ext>
              </c:extLst>
            </c:dLbl>
            <c:dLbl>
              <c:idx val="2"/>
              <c:layout>
                <c:manualLayout>
                  <c:x val="-4.4681583764459756E-2"/>
                  <c:y val="-5.73290921416279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0-4F0D-89C8-C22A8B638B46}"/>
                </c:ext>
              </c:extLst>
            </c:dLbl>
            <c:dLbl>
              <c:idx val="3"/>
              <c:layout>
                <c:manualLayout>
                  <c:x val="-4.6915710438796339E-2"/>
                  <c:y val="-5.4955762979958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B0-4F0D-89C8-C22A8B638B46}"/>
                </c:ext>
              </c:extLst>
            </c:dLbl>
            <c:dLbl>
              <c:idx val="4"/>
              <c:layout>
                <c:manualLayout>
                  <c:x val="-4.7317822849064245E-2"/>
                  <c:y val="-8.9977924944812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0-4F0D-89C8-C22A8B638B46}"/>
                </c:ext>
              </c:extLst>
            </c:dLbl>
            <c:dLbl>
              <c:idx val="5"/>
              <c:layout>
                <c:manualLayout>
                  <c:x val="-4.4103012955921297E-2"/>
                  <c:y val="-5.2638056004588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B0-4F0D-89C8-C22A8B638B46}"/>
                </c:ext>
              </c:extLst>
            </c:dLbl>
            <c:dLbl>
              <c:idx val="6"/>
              <c:layout>
                <c:manualLayout>
                  <c:x val="-4.9286742820596759E-2"/>
                  <c:y val="-3.30573082338217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B0-4F0D-89C8-C22A8B638B46}"/>
                </c:ext>
              </c:extLst>
            </c:dLbl>
            <c:dLbl>
              <c:idx val="7"/>
              <c:layout>
                <c:manualLayout>
                  <c:x val="-4.8523400302049671E-2"/>
                  <c:y val="-3.69539900227703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B0-4F0D-89C8-C22A8B638B46}"/>
                </c:ext>
              </c:extLst>
            </c:dLbl>
            <c:dLbl>
              <c:idx val="8"/>
              <c:layout>
                <c:manualLayout>
                  <c:x val="-8.7502669761216553E-2"/>
                  <c:y val="1.5198762406354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B0-4F0D-89C8-C22A8B638B46}"/>
                </c:ext>
              </c:extLst>
            </c:dLbl>
            <c:dLbl>
              <c:idx val="9"/>
              <c:layout>
                <c:manualLayout>
                  <c:x val="-5.0632911392405063E-2"/>
                  <c:y val="4.4150110375275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B0-4F0D-89C8-C22A8B638B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グラフ４!$F$49:$O$49</c:f>
              <c:numCache>
                <c:formatCode>#,##0.0;[Red]\-#,##0.0</c:formatCode>
                <c:ptCount val="10"/>
                <c:pt idx="0">
                  <c:v>61.57</c:v>
                </c:pt>
                <c:pt idx="1">
                  <c:v>91.15</c:v>
                </c:pt>
                <c:pt idx="2">
                  <c:v>107.64</c:v>
                </c:pt>
                <c:pt idx="3">
                  <c:v>103.39</c:v>
                </c:pt>
                <c:pt idx="4">
                  <c:v>117.37</c:v>
                </c:pt>
                <c:pt idx="5">
                  <c:v>-290.60000000000002</c:v>
                </c:pt>
                <c:pt idx="6">
                  <c:v>-376.22</c:v>
                </c:pt>
                <c:pt idx="7">
                  <c:v>146.1</c:v>
                </c:pt>
                <c:pt idx="8">
                  <c:v>266.42</c:v>
                </c:pt>
                <c:pt idx="9">
                  <c:v>125.56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135136552018096E-2"/>
                  <c:y val="5.12252524725800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0-4F0D-89C8-C22A8B638B46}"/>
                </c:ext>
              </c:extLst>
            </c:dLbl>
            <c:dLbl>
              <c:idx val="1"/>
              <c:layout>
                <c:manualLayout>
                  <c:x val="-3.8878780678166261E-2"/>
                  <c:y val="4.6136865342163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0-4F0D-89C8-C22A8B638B46}"/>
                </c:ext>
              </c:extLst>
            </c:dLbl>
            <c:dLbl>
              <c:idx val="2"/>
              <c:layout>
                <c:manualLayout>
                  <c:x val="-4.6513787972983063E-2"/>
                  <c:y val="4.4663225043889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0-4F0D-89C8-C22A8B638B46}"/>
                </c:ext>
              </c:extLst>
            </c:dLbl>
            <c:dLbl>
              <c:idx val="3"/>
              <c:layout>
                <c:manualLayout>
                  <c:x val="-4.6924827772614454E-2"/>
                  <c:y val="-4.12747909822530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0-4F0D-89C8-C22A8B638B46}"/>
                </c:ext>
              </c:extLst>
            </c:dLbl>
            <c:dLbl>
              <c:idx val="4"/>
              <c:layout>
                <c:manualLayout>
                  <c:x val="-4.9739234755580425E-2"/>
                  <c:y val="-3.7218543046357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0-4F0D-89C8-C22A8B638B46}"/>
                </c:ext>
              </c:extLst>
            </c:dLbl>
            <c:dLbl>
              <c:idx val="5"/>
              <c:layout>
                <c:manualLayout>
                  <c:x val="-1.0980997375328084E-2"/>
                  <c:y val="1.9603799525059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0-4F0D-89C8-C22A8B638B46}"/>
                </c:ext>
              </c:extLst>
            </c:dLbl>
            <c:dLbl>
              <c:idx val="6"/>
              <c:layout>
                <c:manualLayout>
                  <c:x val="-7.1026754567071526E-2"/>
                  <c:y val="4.7836818410943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0-4F0D-89C8-C22A8B638B46}"/>
                </c:ext>
              </c:extLst>
            </c:dLbl>
            <c:dLbl>
              <c:idx val="7"/>
              <c:layout>
                <c:manualLayout>
                  <c:x val="-5.1535919351104069E-2"/>
                  <c:y val="3.79471936868818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0-4F0D-89C8-C22A8B638B46}"/>
                </c:ext>
              </c:extLst>
            </c:dLbl>
            <c:dLbl>
              <c:idx val="8"/>
              <c:layout>
                <c:manualLayout>
                  <c:x val="-4.1691940406183403E-2"/>
                  <c:y val="-5.76489197128503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0-4F0D-89C8-C22A8B638B46}"/>
                </c:ext>
              </c:extLst>
            </c:dLbl>
            <c:dLbl>
              <c:idx val="9"/>
              <c:layout>
                <c:manualLayout>
                  <c:x val="-4.5801116379537134E-2"/>
                  <c:y val="4.8565121412803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0-4F0D-89C8-C22A8B638B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グラフ４!$F$50:$O$50</c:f>
              <c:numCache>
                <c:formatCode>#,##0.0;[Red]\-#,##0.0</c:formatCode>
                <c:ptCount val="10"/>
                <c:pt idx="0">
                  <c:v>814.46</c:v>
                </c:pt>
                <c:pt idx="1">
                  <c:v>865.48</c:v>
                </c:pt>
                <c:pt idx="2">
                  <c:v>923.56</c:v>
                </c:pt>
                <c:pt idx="3">
                  <c:v>994.34</c:v>
                </c:pt>
                <c:pt idx="4">
                  <c:v>1043.19</c:v>
                </c:pt>
                <c:pt idx="5">
                  <c:v>696.7</c:v>
                </c:pt>
                <c:pt idx="6">
                  <c:v>306.91000000000003</c:v>
                </c:pt>
                <c:pt idx="7">
                  <c:v>459.66</c:v>
                </c:pt>
                <c:pt idx="8">
                  <c:v>711.58</c:v>
                </c:pt>
                <c:pt idx="9">
                  <c:v>807.69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7480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560036312549645"/>
          <c:y val="2.9100604281901768E-2"/>
          <c:w val="0.69280094718879504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34986559322575E-2"/>
          <c:y val="0.18689533861037819"/>
          <c:w val="0.77116749295226983"/>
          <c:h val="0.68209959902769413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dLbls>
            <c:dLbl>
              <c:idx val="9"/>
              <c:layout>
                <c:manualLayout>
                  <c:x val="-2.782608695652174E-2"/>
                  <c:y val="8.36083608360836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A-4C68-8398-8836A5223C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グラフ４!$F$51:$O$51</c:f>
              <c:numCache>
                <c:formatCode>#,##0.0;[Red]\-#,##0.0</c:formatCode>
                <c:ptCount val="10"/>
                <c:pt idx="0">
                  <c:v>10.394672730225759</c:v>
                </c:pt>
                <c:pt idx="1">
                  <c:v>13.494240263302249</c:v>
                </c:pt>
                <c:pt idx="2">
                  <c:v>11.083240431066518</c:v>
                </c:pt>
                <c:pt idx="3">
                  <c:v>10.784408550149918</c:v>
                </c:pt>
                <c:pt idx="4">
                  <c:v>9.8065945301184279</c:v>
                </c:pt>
                <c:pt idx="5">
                  <c:v>-4.2016517549896761</c:v>
                </c:pt>
                <c:pt idx="6">
                  <c:v>-2.6022008399340808</c:v>
                </c:pt>
                <c:pt idx="7">
                  <c:v>10.629705681040384</c:v>
                </c:pt>
                <c:pt idx="8">
                  <c:v>6.7524960588544403</c:v>
                </c:pt>
                <c:pt idx="9">
                  <c:v>11.564192417967506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dLbls>
            <c:dLbl>
              <c:idx val="9"/>
              <c:layout>
                <c:manualLayout>
                  <c:x val="-2.318840579710145E-2"/>
                  <c:y val="-4.400440044004400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9A-4C68-8398-8836A5223C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グラフ４!$F$52:$O$52</c:f>
              <c:numCache>
                <c:formatCode>#,##0.0;[Red]\-#,##0.0</c:formatCode>
                <c:ptCount val="10"/>
                <c:pt idx="0">
                  <c:v>0.78579672420990587</c:v>
                </c:pt>
                <c:pt idx="1">
                  <c:v>1.4211766880806027</c:v>
                </c:pt>
                <c:pt idx="2">
                  <c:v>1.2917406557235047</c:v>
                </c:pt>
                <c:pt idx="3">
                  <c:v>1.1213468230182835</c:v>
                </c:pt>
                <c:pt idx="4">
                  <c:v>1.1033464661279344</c:v>
                </c:pt>
                <c:pt idx="5">
                  <c:v>1.7525477249892349</c:v>
                </c:pt>
                <c:pt idx="6">
                  <c:v>3.1898602196083541</c:v>
                </c:pt>
                <c:pt idx="7">
                  <c:v>3.3785841709089324</c:v>
                </c:pt>
                <c:pt idx="8">
                  <c:v>2.5281767334663705</c:v>
                </c:pt>
                <c:pt idx="9">
                  <c:v>1.7977194220554915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105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6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419599170474061"/>
          <c:y val="3.9577836411609502E-2"/>
          <c:w val="0.62126531058617673"/>
          <c:h val="6.556728232189973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6843132492480665E-3"/>
                  <c:y val="-0.146985464026299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87-4001-84F1-6D808CDFC5BD}"/>
                </c:ext>
              </c:extLst>
            </c:dLbl>
            <c:dLbl>
              <c:idx val="1"/>
              <c:layout>
                <c:manualLayout>
                  <c:x val="0"/>
                  <c:y val="-0.139293867336350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7-4001-84F1-6D808CDFC5BD}"/>
                </c:ext>
              </c:extLst>
            </c:dLbl>
            <c:dLbl>
              <c:idx val="2"/>
              <c:layout>
                <c:manualLayout>
                  <c:x val="0"/>
                  <c:y val="-0.119760727583470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7-4001-84F1-6D808CDFC5BD}"/>
                </c:ext>
              </c:extLst>
            </c:dLbl>
            <c:dLbl>
              <c:idx val="3"/>
              <c:layout>
                <c:manualLayout>
                  <c:x val="0"/>
                  <c:y val="-0.127606142255473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7-4001-84F1-6D808CDFC5BD}"/>
                </c:ext>
              </c:extLst>
            </c:dLbl>
            <c:dLbl>
              <c:idx val="4"/>
              <c:layout>
                <c:manualLayout>
                  <c:x val="0"/>
                  <c:y val="-0.114853550282958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7-4001-84F1-6D808CDFC5BD}"/>
                </c:ext>
              </c:extLst>
            </c:dLbl>
            <c:dLbl>
              <c:idx val="5"/>
              <c:layout>
                <c:manualLayout>
                  <c:x val="0"/>
                  <c:y val="-0.129765872289219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87-4001-84F1-6D808CDFC5BD}"/>
                </c:ext>
              </c:extLst>
            </c:dLbl>
            <c:dLbl>
              <c:idx val="6"/>
              <c:layout>
                <c:manualLayout>
                  <c:x val="0"/>
                  <c:y val="-0.14598582153974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87-4001-84F1-6D808CDFC5BD}"/>
                </c:ext>
              </c:extLst>
            </c:dLbl>
            <c:dLbl>
              <c:idx val="7"/>
              <c:layout>
                <c:manualLayout>
                  <c:x val="-2.3359028264425055E-3"/>
                  <c:y val="-0.119757985703914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87-4001-84F1-6D808CDFC5BD}"/>
                </c:ext>
              </c:extLst>
            </c:dLbl>
            <c:dLbl>
              <c:idx val="8"/>
              <c:layout>
                <c:manualLayout>
                  <c:x val="-4.6631824261897208E-3"/>
                  <c:y val="-0.1245936118450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87-4001-84F1-6D808CDFC5BD}"/>
                </c:ext>
              </c:extLst>
            </c:dLbl>
            <c:dLbl>
              <c:idx val="9"/>
              <c:layout>
                <c:manualLayout>
                  <c:x val="0"/>
                  <c:y val="-0.156400080973920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87-4001-84F1-6D808CDFC5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グラフ４!$F$48:$O$48</c:f>
              <c:numCache>
                <c:formatCode>#,##0_);[Red]\(#,##0\)</c:formatCode>
                <c:ptCount val="10"/>
                <c:pt idx="0">
                  <c:v>2524</c:v>
                </c:pt>
                <c:pt idx="1">
                  <c:v>2930</c:v>
                </c:pt>
                <c:pt idx="2">
                  <c:v>3450</c:v>
                </c:pt>
                <c:pt idx="3">
                  <c:v>2736</c:v>
                </c:pt>
                <c:pt idx="4">
                  <c:v>3350</c:v>
                </c:pt>
                <c:pt idx="5">
                  <c:v>-4081</c:v>
                </c:pt>
                <c:pt idx="6">
                  <c:v>2569</c:v>
                </c:pt>
                <c:pt idx="7">
                  <c:v>3177</c:v>
                </c:pt>
                <c:pt idx="8">
                  <c:v>4341</c:v>
                </c:pt>
                <c:pt idx="9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4.9070329068011558E-2"/>
                  <c:y val="5.9915466018875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87-4001-84F1-6D808CDFC5BD}"/>
                </c:ext>
              </c:extLst>
            </c:dLbl>
            <c:dLbl>
              <c:idx val="8"/>
              <c:layout>
                <c:manualLayout>
                  <c:x val="-5.374206507899297E-2"/>
                  <c:y val="4.2081949058693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87-4001-84F1-6D808CDFC5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グラフ４!$F$44:$O$44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グラフ４!$F$47:$O$47</c:f>
              <c:numCache>
                <c:formatCode>0.0%</c:formatCode>
                <c:ptCount val="10"/>
                <c:pt idx="0">
                  <c:v>0.12717886419325644</c:v>
                </c:pt>
                <c:pt idx="1">
                  <c:v>0.13601043430506896</c:v>
                </c:pt>
                <c:pt idx="2">
                  <c:v>0.13903982766966103</c:v>
                </c:pt>
                <c:pt idx="3">
                  <c:v>0.10613322226512686</c:v>
                </c:pt>
                <c:pt idx="4">
                  <c:v>0.12969249888299009</c:v>
                </c:pt>
                <c:pt idx="5">
                  <c:v>-0.1562935885963794</c:v>
                </c:pt>
                <c:pt idx="6">
                  <c:v>0.10498846802395222</c:v>
                </c:pt>
                <c:pt idx="7">
                  <c:v>0.13937341468743525</c:v>
                </c:pt>
                <c:pt idx="8">
                  <c:v>0.20086294843429248</c:v>
                </c:pt>
                <c:pt idx="9">
                  <c:v>0.11282046892101641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233405468269898"/>
          <c:y val="2.9255357140538174E-2"/>
          <c:w val="0.44634635818555607"/>
          <c:h val="6.11702922029434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2"/>
              <c:layout>
                <c:manualLayout>
                  <c:x val="3.1693042750052546E-3"/>
                  <c:y val="-0.135420555874224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3"/>
              <c:layout>
                <c:manualLayout>
                  <c:x val="1.9391879237298309E-3"/>
                  <c:y val="-0.163552171872555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4"/>
              <c:layout>
                <c:manualLayout>
                  <c:x val="2.4663278736607708E-3"/>
                  <c:y val="-0.186320418556951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5"/>
              <c:layout>
                <c:manualLayout>
                  <c:x val="5.9276462554778038E-3"/>
                  <c:y val="-0.162321531000677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6"/>
              <c:layout>
                <c:manualLayout>
                  <c:x val="1.763351472316287E-3"/>
                  <c:y val="-0.187948062783542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7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8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9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10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連PL!$D$5:$O$5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連PL!$D$10:$O$10</c:f>
              <c:numCache>
                <c:formatCode>#,##0;"△ "#,##0</c:formatCode>
                <c:ptCount val="10"/>
                <c:pt idx="0">
                  <c:v>2489</c:v>
                </c:pt>
                <c:pt idx="1">
                  <c:v>2957</c:v>
                </c:pt>
                <c:pt idx="2">
                  <c:v>3410</c:v>
                </c:pt>
                <c:pt idx="3">
                  <c:v>2724</c:v>
                </c:pt>
                <c:pt idx="4">
                  <c:v>3335</c:v>
                </c:pt>
                <c:pt idx="5">
                  <c:v>-4123</c:v>
                </c:pt>
                <c:pt idx="6">
                  <c:v>2654</c:v>
                </c:pt>
                <c:pt idx="7">
                  <c:v>3351</c:v>
                </c:pt>
                <c:pt idx="8">
                  <c:v>4362</c:v>
                </c:pt>
                <c:pt idx="9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連PL!$C$13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2"/>
              <c:layout>
                <c:manualLayout>
                  <c:x val="2.6535304667294549E-3"/>
                  <c:y val="-0.168891206479984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3"/>
              <c:layout>
                <c:manualLayout>
                  <c:x val="6.8050156057347586E-3"/>
                  <c:y val="-0.166803636300429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4"/>
              <c:layout>
                <c:manualLayout>
                  <c:x val="9.1517610383760016E-3"/>
                  <c:y val="-0.198519406928438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5"/>
              <c:layout>
                <c:manualLayout>
                  <c:x val="4.2778527006216869E-3"/>
                  <c:y val="-0.172493785958874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6"/>
              <c:layout>
                <c:manualLayout>
                  <c:x val="-4.1607841823184406E-3"/>
                  <c:y val="-0.148666444952402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7"/>
              <c:layout>
                <c:manualLayout>
                  <c:x val="8.0083978587934707E-6"/>
                  <c:y val="-0.158515269105101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8"/>
              <c:layout>
                <c:manualLayout>
                  <c:x val="-1.2556324853494718E-3"/>
                  <c:y val="-0.190875942432102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9"/>
              <c:layout>
                <c:manualLayout>
                  <c:x val="-2.5190626212455631E-3"/>
                  <c:y val="-0.13769510445062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10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連PL!$D$5:$O$5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連PL!$D$13:$O$13</c:f>
              <c:numCache>
                <c:formatCode>#,##0;"△ "#,##0</c:formatCode>
                <c:ptCount val="10"/>
                <c:pt idx="0">
                  <c:v>2524</c:v>
                </c:pt>
                <c:pt idx="1">
                  <c:v>2930</c:v>
                </c:pt>
                <c:pt idx="2">
                  <c:v>3450</c:v>
                </c:pt>
                <c:pt idx="3">
                  <c:v>2736</c:v>
                </c:pt>
                <c:pt idx="4">
                  <c:v>3350</c:v>
                </c:pt>
                <c:pt idx="5">
                  <c:v>-4081</c:v>
                </c:pt>
                <c:pt idx="6">
                  <c:v>2569</c:v>
                </c:pt>
                <c:pt idx="7">
                  <c:v>3177</c:v>
                </c:pt>
                <c:pt idx="8">
                  <c:v>4341</c:v>
                </c:pt>
                <c:pt idx="9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連PL!$C$23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89011295596E-3"/>
                  <c:y val="-0.123638386261319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2"/>
              <c:layout>
                <c:manualLayout>
                  <c:x val="3.8336098978312538E-4"/>
                  <c:y val="-0.102347603900505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3"/>
              <c:layout>
                <c:manualLayout>
                  <c:x val="3.0761077592891283E-3"/>
                  <c:y val="-0.12425787836123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4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5"/>
              <c:layout>
                <c:manualLayout>
                  <c:x val="-3.6681173773023051E-3"/>
                  <c:y val="-0.187455277838568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6"/>
              <c:layout>
                <c:manualLayout>
                  <c:x val="-2.2289262689594207E-4"/>
                  <c:y val="-0.198803685474944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7"/>
              <c:layout>
                <c:manualLayout>
                  <c:x val="-1.4481886088781335E-3"/>
                  <c:y val="-0.135238059775680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8"/>
              <c:layout>
                <c:manualLayout>
                  <c:x val="-9.4310164701301707E-4"/>
                  <c:y val="-0.146699579133065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9"/>
              <c:layout>
                <c:manualLayout>
                  <c:x val="-1.511989067218895E-3"/>
                  <c:y val="-0.10406032437771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10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連PL!$D$5:$O$5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連PL!$D$23:$O$23</c:f>
              <c:numCache>
                <c:formatCode>#,##0;"△ "#,##0</c:formatCode>
                <c:ptCount val="10"/>
                <c:pt idx="0">
                  <c:v>997</c:v>
                </c:pt>
                <c:pt idx="1">
                  <c:v>1476</c:v>
                </c:pt>
                <c:pt idx="2">
                  <c:v>1743</c:v>
                </c:pt>
                <c:pt idx="3">
                  <c:v>1674</c:v>
                </c:pt>
                <c:pt idx="4">
                  <c:v>1863</c:v>
                </c:pt>
                <c:pt idx="5">
                  <c:v>-4707</c:v>
                </c:pt>
                <c:pt idx="6">
                  <c:v>-6094</c:v>
                </c:pt>
                <c:pt idx="7">
                  <c:v>2366</c:v>
                </c:pt>
                <c:pt idx="8">
                  <c:v>4315</c:v>
                </c:pt>
                <c:pt idx="9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5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dLbls>
            <c:dLbl>
              <c:idx val="5"/>
              <c:layout>
                <c:manualLayout>
                  <c:x val="0"/>
                  <c:y val="5.7647058823529412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9-4D9A-B250-EB5C572A4BAB}"/>
                </c:ext>
              </c:extLst>
            </c:dLbl>
            <c:dLbl>
              <c:idx val="7"/>
              <c:layout>
                <c:manualLayout>
                  <c:x val="2.361489352286238E-3"/>
                  <c:y val="4.5882352941176471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9-4D9A-B250-EB5C572A4BAB}"/>
                </c:ext>
              </c:extLst>
            </c:dLbl>
            <c:dLbl>
              <c:idx val="8"/>
              <c:layout>
                <c:manualLayout>
                  <c:x val="-8.6773738244225721E-17"/>
                  <c:y val="2.74509803921565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8-4085-B7C0-0BE953E4AE37}"/>
                </c:ext>
              </c:extLst>
            </c:dLbl>
            <c:dLbl>
              <c:idx val="9"/>
              <c:layout>
                <c:manualLayout>
                  <c:x val="0"/>
                  <c:y val="0.10470588235294118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9-4D9A-B250-EB5C572A4BAB}"/>
                </c:ext>
              </c:extLst>
            </c:dLbl>
            <c:dLbl>
              <c:idx val="10"/>
              <c:layout>
                <c:manualLayout>
                  <c:x val="0"/>
                  <c:y val="6.1568627450980393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9-4D9A-B250-EB5C572A4BAB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グラフ２!$F$45:$O$45</c:f>
              <c:numCache>
                <c:formatCode>General</c:formatCode>
                <c:ptCount val="10"/>
                <c:pt idx="0">
                  <c:v>26127</c:v>
                </c:pt>
                <c:pt idx="1">
                  <c:v>27984</c:v>
                </c:pt>
                <c:pt idx="2">
                  <c:v>32604</c:v>
                </c:pt>
                <c:pt idx="3">
                  <c:v>29290</c:v>
                </c:pt>
                <c:pt idx="4">
                  <c:v>32500</c:v>
                </c:pt>
                <c:pt idx="5">
                  <c:v>30485</c:v>
                </c:pt>
                <c:pt idx="6">
                  <c:v>29792</c:v>
                </c:pt>
                <c:pt idx="7">
                  <c:v>31024</c:v>
                </c:pt>
                <c:pt idx="8">
                  <c:v>30393</c:v>
                </c:pt>
                <c:pt idx="9">
                  <c:v>23641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dLbls>
            <c:dLbl>
              <c:idx val="0"/>
              <c:layout>
                <c:manualLayout>
                  <c:x val="-4.8071159400816924E-2"/>
                  <c:y val="4.861726721245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C9-4D9A-B250-EB5C572A4BAB}"/>
                </c:ext>
              </c:extLst>
            </c:dLbl>
            <c:dLbl>
              <c:idx val="1"/>
              <c:layout>
                <c:manualLayout>
                  <c:x val="-4.5358703481972351E-2"/>
                  <c:y val="-5.163268498722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C9-4D9A-B250-EB5C572A4BAB}"/>
                </c:ext>
              </c:extLst>
            </c:dLbl>
            <c:dLbl>
              <c:idx val="2"/>
              <c:layout>
                <c:manualLayout>
                  <c:x val="-5.5304486588047749E-2"/>
                  <c:y val="-4.62335088908588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C9-4D9A-B250-EB5C572A4BAB}"/>
                </c:ext>
              </c:extLst>
            </c:dLbl>
            <c:dLbl>
              <c:idx val="3"/>
              <c:layout>
                <c:manualLayout>
                  <c:x val="-4.8404678707437664E-2"/>
                  <c:y val="-3.3685656939941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C9-4D9A-B250-EB5C572A4BAB}"/>
                </c:ext>
              </c:extLst>
            </c:dLbl>
            <c:dLbl>
              <c:idx val="4"/>
              <c:layout>
                <c:manualLayout>
                  <c:x val="-4.9879536715122359E-2"/>
                  <c:y val="-4.2113324069785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C9-4D9A-B250-EB5C572A4BAB}"/>
                </c:ext>
              </c:extLst>
            </c:dLbl>
            <c:dLbl>
              <c:idx val="5"/>
              <c:layout>
                <c:manualLayout>
                  <c:x val="-4.7167128873041815E-2"/>
                  <c:y val="3.8885286398023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C9-4D9A-B250-EB5C572A4BAB}"/>
                </c:ext>
              </c:extLst>
            </c:dLbl>
            <c:dLbl>
              <c:idx val="6"/>
              <c:layout>
                <c:manualLayout>
                  <c:x val="-4.9879622494778092E-2"/>
                  <c:y val="5.2314056769393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C9-4D9A-B250-EB5C572A4BAB}"/>
                </c:ext>
              </c:extLst>
            </c:dLbl>
            <c:dLbl>
              <c:idx val="7"/>
              <c:layout>
                <c:manualLayout>
                  <c:x val="-4.7167150364822344E-2"/>
                  <c:y val="3.99647985178323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9-4D9A-B250-EB5C572A4BAB}"/>
                </c:ext>
              </c:extLst>
            </c:dLbl>
            <c:dLbl>
              <c:idx val="8"/>
              <c:layout>
                <c:manualLayout>
                  <c:x val="-4.8071280759766674E-2"/>
                  <c:y val="6.3044310637640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C9-4D9A-B250-EB5C572A4BAB}"/>
                </c:ext>
              </c:extLst>
            </c:dLbl>
            <c:dLbl>
              <c:idx val="9"/>
              <c:layout>
                <c:manualLayout>
                  <c:x val="-4.8415498770200988E-2"/>
                  <c:y val="4.17112860892388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C9-4D9A-B250-EB5C572A4BAB}"/>
                </c:ext>
              </c:extLst>
            </c:dLbl>
            <c:dLbl>
              <c:idx val="10"/>
              <c:layout>
                <c:manualLayout>
                  <c:x val="-5.773774725761411E-2"/>
                  <c:y val="-2.88794194843291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C9-4D9A-B250-EB5C572A4BAB}"/>
                </c:ext>
              </c:extLst>
            </c:dLbl>
            <c:dLbl>
              <c:idx val="11"/>
              <c:layout>
                <c:manualLayout>
                  <c:x val="-5.2410901467505239E-2"/>
                  <c:y val="-2.3529411764705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63-4675-B75A-34AFD62832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グラフ２!$F$46:$O$46</c:f>
              <c:numCache>
                <c:formatCode>0.0%</c:formatCode>
                <c:ptCount val="10"/>
                <c:pt idx="0">
                  <c:v>0.22728965679868593</c:v>
                </c:pt>
                <c:pt idx="1">
                  <c:v>0.23108591107366616</c:v>
                </c:pt>
                <c:pt idx="2">
                  <c:v>0.21101005742474513</c:v>
                </c:pt>
                <c:pt idx="3">
                  <c:v>0.21800246396007097</c:v>
                </c:pt>
                <c:pt idx="4">
                  <c:v>0.23632139045237205</c:v>
                </c:pt>
                <c:pt idx="5">
                  <c:v>1.6921081206192391E-2</c:v>
                </c:pt>
                <c:pt idx="6">
                  <c:v>0.27856648274409734</c:v>
                </c:pt>
                <c:pt idx="7">
                  <c:v>0.32053934198351802</c:v>
                </c:pt>
                <c:pt idx="8">
                  <c:v>0.34667331541973428</c:v>
                </c:pt>
                <c:pt idx="9">
                  <c:v>0.36692096428370508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478152618242499"/>
          <c:y val="4.0000137868122246E-2"/>
          <c:w val="0.3694978482170585"/>
          <c:h val="5.6470782872643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dLbls>
            <c:dLbl>
              <c:idx val="0"/>
              <c:layout>
                <c:manualLayout>
                  <c:x val="0"/>
                  <c:y val="6.160616061606160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2D-4CDE-AB8F-EF2F1D1D4A51}"/>
                </c:ext>
              </c:extLst>
            </c:dLbl>
            <c:dLbl>
              <c:idx val="1"/>
              <c:layout>
                <c:manualLayout>
                  <c:x val="0"/>
                  <c:y val="6.6006600660066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2D-4CDE-AB8F-EF2F1D1D4A51}"/>
                </c:ext>
              </c:extLst>
            </c:dLbl>
            <c:dLbl>
              <c:idx val="2"/>
              <c:layout>
                <c:manualLayout>
                  <c:x val="0"/>
                  <c:y val="5.2805280528052806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2D-4CDE-AB8F-EF2F1D1D4A51}"/>
                </c:ext>
              </c:extLst>
            </c:dLbl>
            <c:dLbl>
              <c:idx val="3"/>
              <c:layout>
                <c:manualLayout>
                  <c:x val="4.2809390653937629E-17"/>
                  <c:y val="5.280528052805276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2D-4CDE-AB8F-EF2F1D1D4A51}"/>
                </c:ext>
              </c:extLst>
            </c:dLbl>
            <c:dLbl>
              <c:idx val="4"/>
              <c:layout>
                <c:manualLayout>
                  <c:x val="1.1675423234092236E-2"/>
                  <c:y val="7.920792079207920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2D-4CDE-AB8F-EF2F1D1D4A51}"/>
                </c:ext>
              </c:extLst>
            </c:dLbl>
            <c:dLbl>
              <c:idx val="5"/>
              <c:layout>
                <c:manualLayout>
                  <c:x val="7.0052539404553416E-3"/>
                  <c:y val="0.11001100110011001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2D-4CDE-AB8F-EF2F1D1D4A51}"/>
                </c:ext>
              </c:extLst>
            </c:dLbl>
            <c:dLbl>
              <c:idx val="6"/>
              <c:layout>
                <c:manualLayout>
                  <c:x val="7.0052539404553416E-3"/>
                  <c:y val="8.800880088008801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2D-4CDE-AB8F-EF2F1D1D4A51}"/>
                </c:ext>
              </c:extLst>
            </c:dLbl>
            <c:dLbl>
              <c:idx val="7"/>
              <c:layout>
                <c:manualLayout>
                  <c:x val="2.1015761821366025E-2"/>
                  <c:y val="0.1276127612761276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2D-4CDE-AB8F-EF2F1D1D4A51}"/>
                </c:ext>
              </c:extLst>
            </c:dLbl>
            <c:dLbl>
              <c:idx val="8"/>
              <c:layout>
                <c:manualLayout>
                  <c:x val="2.1015761821366111E-2"/>
                  <c:y val="0.1452145214521451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2D-4CDE-AB8F-EF2F1D1D4A51}"/>
                </c:ext>
              </c:extLst>
            </c:dLbl>
            <c:dLbl>
              <c:idx val="9"/>
              <c:layout>
                <c:manualLayout>
                  <c:x val="8.5618781307875258E-17"/>
                  <c:y val="0.1012097745207591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D-4CDE-AB8F-EF2F1D1D4A51}"/>
                </c:ext>
              </c:extLst>
            </c:dLbl>
            <c:dLbl>
              <c:idx val="10"/>
              <c:layout>
                <c:manualLayout>
                  <c:x val="2.3350846468184472E-3"/>
                  <c:y val="8.800880088008804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2D-4CDE-AB8F-EF2F1D1D4A51}"/>
                </c:ext>
              </c:extLst>
            </c:dLbl>
            <c:dLbl>
              <c:idx val="11"/>
              <c:layout>
                <c:manualLayout>
                  <c:x val="0"/>
                  <c:y val="0.10121012101210121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2D-4CDE-AB8F-EF2F1D1D4A51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グラフ２!$F$47:$O$47</c:f>
              <c:numCache>
                <c:formatCode>General</c:formatCode>
                <c:ptCount val="10"/>
                <c:pt idx="0">
                  <c:v>2489</c:v>
                </c:pt>
                <c:pt idx="1">
                  <c:v>2957</c:v>
                </c:pt>
                <c:pt idx="2">
                  <c:v>3410</c:v>
                </c:pt>
                <c:pt idx="3">
                  <c:v>2724</c:v>
                </c:pt>
                <c:pt idx="4">
                  <c:v>3335</c:v>
                </c:pt>
                <c:pt idx="5">
                  <c:v>-4123</c:v>
                </c:pt>
                <c:pt idx="6">
                  <c:v>2654</c:v>
                </c:pt>
                <c:pt idx="7">
                  <c:v>3351</c:v>
                </c:pt>
                <c:pt idx="8">
                  <c:v>4362</c:v>
                </c:pt>
                <c:pt idx="9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dLbls>
            <c:dLbl>
              <c:idx val="0"/>
              <c:layout>
                <c:manualLayout>
                  <c:x val="-5.0904661435709327E-2"/>
                  <c:y val="-2.5375986417539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2D-4CDE-AB8F-EF2F1D1D4A51}"/>
                </c:ext>
              </c:extLst>
            </c:dLbl>
            <c:dLbl>
              <c:idx val="1"/>
              <c:layout>
                <c:manualLayout>
                  <c:x val="-6.0478692352597785E-2"/>
                  <c:y val="-5.4105316043415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2D-4CDE-AB8F-EF2F1D1D4A51}"/>
                </c:ext>
              </c:extLst>
            </c:dLbl>
            <c:dLbl>
              <c:idx val="2"/>
              <c:layout>
                <c:manualLayout>
                  <c:x val="-5.1371862230005838E-2"/>
                  <c:y val="-6.914754467572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2D-4CDE-AB8F-EF2F1D1D4A51}"/>
                </c:ext>
              </c:extLst>
            </c:dLbl>
            <c:dLbl>
              <c:idx val="3"/>
              <c:layout>
                <c:manualLayout>
                  <c:x val="-4.8102559859527147E-2"/>
                  <c:y val="-4.79301473454432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2D-4CDE-AB8F-EF2F1D1D4A51}"/>
                </c:ext>
              </c:extLst>
            </c:dLbl>
            <c:dLbl>
              <c:idx val="4"/>
              <c:layout>
                <c:manualLayout>
                  <c:x val="-5.2422650321074141E-2"/>
                  <c:y val="-4.61585371135538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2D-4CDE-AB8F-EF2F1D1D4A51}"/>
                </c:ext>
              </c:extLst>
            </c:dLbl>
            <c:dLbl>
              <c:idx val="5"/>
              <c:layout>
                <c:manualLayout>
                  <c:x val="-9.3292187621181878E-4"/>
                  <c:y val="-8.15864375792092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2D-4CDE-AB8F-EF2F1D1D4A51}"/>
                </c:ext>
              </c:extLst>
            </c:dLbl>
            <c:dLbl>
              <c:idx val="6"/>
              <c:layout>
                <c:manualLayout>
                  <c:x val="-4.588441330998249E-2"/>
                  <c:y val="-4.96951742418336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2D-4CDE-AB8F-EF2F1D1D4A51}"/>
                </c:ext>
              </c:extLst>
            </c:dLbl>
            <c:dLbl>
              <c:idx val="7"/>
              <c:layout>
                <c:manualLayout>
                  <c:x val="-2.5102159953298307E-2"/>
                  <c:y val="-4.5079563074417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2D-4CDE-AB8F-EF2F1D1D4A51}"/>
                </c:ext>
              </c:extLst>
            </c:dLbl>
            <c:dLbl>
              <c:idx val="8"/>
              <c:layout>
                <c:manualLayout>
                  <c:x val="-1.2492518995545873E-2"/>
                  <c:y val="5.93435721524908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2D-4CDE-AB8F-EF2F1D1D4A51}"/>
                </c:ext>
              </c:extLst>
            </c:dLbl>
            <c:dLbl>
              <c:idx val="9"/>
              <c:layout>
                <c:manualLayout>
                  <c:x val="-4.544009176146916E-2"/>
                  <c:y val="-4.74127244648508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2D-4CDE-AB8F-EF2F1D1D4A51}"/>
                </c:ext>
              </c:extLst>
            </c:dLbl>
            <c:dLbl>
              <c:idx val="10"/>
              <c:layout>
                <c:manualLayout>
                  <c:x val="-7.9392877991827204E-2"/>
                  <c:y val="-3.08030803080307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2D-4CDE-AB8F-EF2F1D1D4A51}"/>
                </c:ext>
              </c:extLst>
            </c:dLbl>
            <c:dLbl>
              <c:idx val="11"/>
              <c:layout>
                <c:manualLayout>
                  <c:x val="-6.0712200817279627E-2"/>
                  <c:y val="-3.96039603960396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2D-4CDE-AB8F-EF2F1D1D4A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グラフ２!$F$48:$O$48</c:f>
              <c:numCache>
                <c:formatCode>0.0%</c:formatCode>
                <c:ptCount val="10"/>
                <c:pt idx="0">
                  <c:v>9.5295878861379829E-2</c:v>
                </c:pt>
                <c:pt idx="1">
                  <c:v>0.10569809403312204</c:v>
                </c:pt>
                <c:pt idx="2">
                  <c:v>0.10461284538520715</c:v>
                </c:pt>
                <c:pt idx="3">
                  <c:v>9.302941117913914E-2</c:v>
                </c:pt>
                <c:pt idx="4">
                  <c:v>0.10261568264996324</c:v>
                </c:pt>
                <c:pt idx="5">
                  <c:v>-0.13527152082483335</c:v>
                </c:pt>
                <c:pt idx="6">
                  <c:v>8.9096419331777268E-2</c:v>
                </c:pt>
                <c:pt idx="7">
                  <c:v>0.10804232267367407</c:v>
                </c:pt>
                <c:pt idx="8">
                  <c:v>0.14352979233931909</c:v>
                </c:pt>
                <c:pt idx="9">
                  <c:v>9.8680672492839946E-2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987696497142925"/>
          <c:y val="3.4300902034876797E-2"/>
          <c:w val="0.430794220269683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dLbls>
            <c:dLbl>
              <c:idx val="0"/>
              <c:layout>
                <c:manualLayout>
                  <c:x val="0"/>
                  <c:y val="7.5055187637969048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21-4418-ABF2-BF5808980676}"/>
                </c:ext>
              </c:extLst>
            </c:dLbl>
            <c:dLbl>
              <c:idx val="1"/>
              <c:layout>
                <c:manualLayout>
                  <c:x val="2.4110910186859553E-3"/>
                  <c:y val="4.856512141280348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21-4418-ABF2-BF5808980676}"/>
                </c:ext>
              </c:extLst>
            </c:dLbl>
            <c:dLbl>
              <c:idx val="2"/>
              <c:layout>
                <c:manualLayout>
                  <c:x val="0"/>
                  <c:y val="7.50551876379690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21-4418-ABF2-BF5808980676}"/>
                </c:ext>
              </c:extLst>
            </c:dLbl>
            <c:dLbl>
              <c:idx val="3"/>
              <c:layout>
                <c:manualLayout>
                  <c:x val="2.4110910186859996E-3"/>
                  <c:y val="7.947019867549673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21-4418-ABF2-BF5808980676}"/>
                </c:ext>
              </c:extLst>
            </c:dLbl>
            <c:dLbl>
              <c:idx val="4"/>
              <c:layout>
                <c:manualLayout>
                  <c:x val="4.8221820373719106E-3"/>
                  <c:y val="8.830022075055184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21-4418-ABF2-BF5808980676}"/>
                </c:ext>
              </c:extLst>
            </c:dLbl>
            <c:dLbl>
              <c:idx val="5"/>
              <c:layout>
                <c:manualLayout>
                  <c:x val="0"/>
                  <c:y val="0.1147902869757174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21-4418-ABF2-BF5808980676}"/>
                </c:ext>
              </c:extLst>
            </c:dLbl>
            <c:dLbl>
              <c:idx val="6"/>
              <c:layout>
                <c:manualLayout>
                  <c:x val="7.2332730560578659E-3"/>
                  <c:y val="8.388520971302423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21-4418-ABF2-BF5808980676}"/>
                </c:ext>
              </c:extLst>
            </c:dLbl>
            <c:dLbl>
              <c:idx val="7"/>
              <c:layout>
                <c:manualLayout>
                  <c:x val="4.8159501046450238E-3"/>
                  <c:y val="0.13242164173922705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21-4418-ABF2-BF5808980676}"/>
                </c:ext>
              </c:extLst>
            </c:dLbl>
            <c:dLbl>
              <c:idx val="8"/>
              <c:layout>
                <c:manualLayout>
                  <c:x val="-7.2358900144717797E-3"/>
                  <c:y val="9.2592592592592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AD-456B-B3E1-CA6FFFE631AC}"/>
                </c:ext>
              </c:extLst>
            </c:dLbl>
            <c:dLbl>
              <c:idx val="9"/>
              <c:layout>
                <c:manualLayout>
                  <c:x val="0"/>
                  <c:y val="0.1103752759381898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21-4418-ABF2-BF5808980676}"/>
                </c:ext>
              </c:extLst>
            </c:dLbl>
            <c:dLbl>
              <c:idx val="10"/>
              <c:layout>
                <c:manualLayout>
                  <c:x val="2.6522001205545511E-2"/>
                  <c:y val="0.14569536423841059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21-4418-ABF2-BF5808980676}"/>
                </c:ext>
              </c:extLst>
            </c:dLbl>
            <c:dLbl>
              <c:idx val="11"/>
              <c:layout>
                <c:manualLayout>
                  <c:x val="0"/>
                  <c:y val="9.271523178807947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21-4418-ABF2-BF5808980676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グラフ２!$F$49:$O$49</c:f>
              <c:numCache>
                <c:formatCode>General</c:formatCode>
                <c:ptCount val="10"/>
                <c:pt idx="0">
                  <c:v>2524</c:v>
                </c:pt>
                <c:pt idx="1">
                  <c:v>2930</c:v>
                </c:pt>
                <c:pt idx="2">
                  <c:v>3450</c:v>
                </c:pt>
                <c:pt idx="3">
                  <c:v>2736</c:v>
                </c:pt>
                <c:pt idx="4">
                  <c:v>3350</c:v>
                </c:pt>
                <c:pt idx="5">
                  <c:v>-4081</c:v>
                </c:pt>
                <c:pt idx="6">
                  <c:v>2569</c:v>
                </c:pt>
                <c:pt idx="7">
                  <c:v>3177</c:v>
                </c:pt>
                <c:pt idx="8">
                  <c:v>4341</c:v>
                </c:pt>
                <c:pt idx="9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dLbls>
            <c:dLbl>
              <c:idx val="0"/>
              <c:layout>
                <c:manualLayout>
                  <c:x val="-4.4996843748961762E-2"/>
                  <c:y val="-4.8600232917905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21-4418-ABF2-BF5808980676}"/>
                </c:ext>
              </c:extLst>
            </c:dLbl>
            <c:dLbl>
              <c:idx val="1"/>
              <c:layout>
                <c:manualLayout>
                  <c:x val="-3.0108641483105752E-2"/>
                  <c:y val="-7.0399263006031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21-4418-ABF2-BF5808980676}"/>
                </c:ext>
              </c:extLst>
            </c:dLbl>
            <c:dLbl>
              <c:idx val="2"/>
              <c:layout>
                <c:manualLayout>
                  <c:x val="-2.7878287365977986E-2"/>
                  <c:y val="-4.1560897603031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21-4418-ABF2-BF5808980676}"/>
                </c:ext>
              </c:extLst>
            </c:dLbl>
            <c:dLbl>
              <c:idx val="3"/>
              <c:layout>
                <c:manualLayout>
                  <c:x val="-3.5292297323594048E-2"/>
                  <c:y val="-4.54791329891710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21-4418-ABF2-BF5808980676}"/>
                </c:ext>
              </c:extLst>
            </c:dLbl>
            <c:dLbl>
              <c:idx val="4"/>
              <c:layout>
                <c:manualLayout>
                  <c:x val="-4.3912042640239589E-2"/>
                  <c:y val="-5.1579843910239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21-4418-ABF2-BF5808980676}"/>
                </c:ext>
              </c:extLst>
            </c:dLbl>
            <c:dLbl>
              <c:idx val="5"/>
              <c:layout>
                <c:manualLayout>
                  <c:x val="-6.5761679790026246E-3"/>
                  <c:y val="-1.49828493660514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21-4418-ABF2-BF5808980676}"/>
                </c:ext>
              </c:extLst>
            </c:dLbl>
            <c:dLbl>
              <c:idx val="6"/>
              <c:layout>
                <c:manualLayout>
                  <c:x val="-3.7643016141969597E-2"/>
                  <c:y val="-5.83417635709443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21-4418-ABF2-BF5808980676}"/>
                </c:ext>
              </c:extLst>
            </c:dLbl>
            <c:dLbl>
              <c:idx val="7"/>
              <c:layout>
                <c:manualLayout>
                  <c:x val="-3.7221152348720608E-2"/>
                  <c:y val="-4.41121943090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21-4418-ABF2-BF5808980676}"/>
                </c:ext>
              </c:extLst>
            </c:dLbl>
            <c:dLbl>
              <c:idx val="8"/>
              <c:layout>
                <c:manualLayout>
                  <c:x val="-3.861534312552465E-2"/>
                  <c:y val="-3.6805468760849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21-4418-ABF2-BF5808980676}"/>
                </c:ext>
              </c:extLst>
            </c:dLbl>
            <c:dLbl>
              <c:idx val="9"/>
              <c:layout>
                <c:manualLayout>
                  <c:x val="-6.889493243724272E-2"/>
                  <c:y val="-7.03773617701760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21-4418-ABF2-BF5808980676}"/>
                </c:ext>
              </c:extLst>
            </c:dLbl>
            <c:dLbl>
              <c:idx val="10"/>
              <c:layout>
                <c:manualLayout>
                  <c:x val="-6.50994575045208E-2"/>
                  <c:y val="-3.0905077262693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21-4418-ABF2-BF5808980676}"/>
                </c:ext>
              </c:extLst>
            </c:dLbl>
            <c:dLbl>
              <c:idx val="11"/>
              <c:layout>
                <c:manualLayout>
                  <c:x val="-5.0632911392405063E-2"/>
                  <c:y val="-3.9735099337748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21-4418-ABF2-BF58089806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グラフ２!$F$50:$O$50</c:f>
              <c:numCache>
                <c:formatCode>0.0%</c:formatCode>
                <c:ptCount val="10"/>
                <c:pt idx="0">
                  <c:v>9.6615125785264447E-2</c:v>
                </c:pt>
                <c:pt idx="1">
                  <c:v>0.1047343418549825</c:v>
                </c:pt>
                <c:pt idx="2">
                  <c:v>0.10584308628132591</c:v>
                </c:pt>
                <c:pt idx="3">
                  <c:v>9.3438167817566892E-2</c:v>
                </c:pt>
                <c:pt idx="4">
                  <c:v>0.10307859693863658</c:v>
                </c:pt>
                <c:pt idx="5">
                  <c:v>-0.1339002035276953</c:v>
                </c:pt>
                <c:pt idx="6">
                  <c:v>8.6251066575132207E-2</c:v>
                </c:pt>
                <c:pt idx="7">
                  <c:v>0.10241609474053152</c:v>
                </c:pt>
                <c:pt idx="8">
                  <c:v>0.14284550509515651</c:v>
                </c:pt>
                <c:pt idx="9">
                  <c:v>9.9228647480985824E-2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20074812602282"/>
          <c:y val="3.4391623242247552E-2"/>
          <c:w val="0.44320060593832844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72934888745766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11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dLbls>
            <c:dLbl>
              <c:idx val="0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FC1-4372-A76E-41EF1EB8A10F}"/>
                </c:ext>
              </c:extLst>
            </c:dLbl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FC1-4372-A76E-41EF1EB8A10F}"/>
                </c:ext>
              </c:extLst>
            </c:dLbl>
            <c:dLbl>
              <c:idx val="2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FC1-4372-A76E-41EF1EB8A10F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FC1-4372-A76E-41EF1EB8A10F}"/>
                </c:ext>
              </c:extLst>
            </c:dLbl>
            <c:dLbl>
              <c:idx val="4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FC1-4372-A76E-41EF1EB8A10F}"/>
                </c:ext>
              </c:extLst>
            </c:dLbl>
            <c:dLbl>
              <c:idx val="5"/>
              <c:layout>
                <c:manualLayout>
                  <c:x val="0"/>
                  <c:y val="4.3975373790677225E-3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C1-4372-A76E-41EF1EB8A10F}"/>
                </c:ext>
              </c:extLst>
            </c:dLbl>
            <c:dLbl>
              <c:idx val="6"/>
              <c:layout>
                <c:manualLayout>
                  <c:x val="0"/>
                  <c:y val="4.3975373790677223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C1-4372-A76E-41EF1EB8A10F}"/>
                </c:ext>
              </c:extLst>
            </c:dLbl>
            <c:dLbl>
              <c:idx val="7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FC1-4372-A76E-41EF1EB8A10F}"/>
                </c:ext>
              </c:extLst>
            </c:dLbl>
            <c:dLbl>
              <c:idx val="8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FC1-4372-A76E-41EF1EB8A10F}"/>
                </c:ext>
              </c:extLst>
            </c:dLbl>
            <c:dLbl>
              <c:idx val="9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FC1-4372-A76E-41EF1EB8A10F}"/>
                </c:ext>
              </c:extLst>
            </c:dLbl>
            <c:dLbl>
              <c:idx val="10"/>
              <c:layout>
                <c:manualLayout>
                  <c:x val="-2.5720164609054439E-3"/>
                  <c:y val="2.6385224274406333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1-4372-A76E-41EF1EB8A10F}"/>
                </c:ext>
              </c:extLst>
            </c:dLbl>
            <c:dLbl>
              <c:idx val="1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FC1-4372-A76E-41EF1EB8A10F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グラフ２!$F$51:$O$51</c:f>
              <c:numCache>
                <c:formatCode>General</c:formatCode>
                <c:ptCount val="10"/>
                <c:pt idx="0">
                  <c:v>997</c:v>
                </c:pt>
                <c:pt idx="1">
                  <c:v>1476</c:v>
                </c:pt>
                <c:pt idx="2">
                  <c:v>1743</c:v>
                </c:pt>
                <c:pt idx="3">
                  <c:v>1674</c:v>
                </c:pt>
                <c:pt idx="4">
                  <c:v>1863</c:v>
                </c:pt>
                <c:pt idx="5">
                  <c:v>-4707</c:v>
                </c:pt>
                <c:pt idx="6">
                  <c:v>-6094</c:v>
                </c:pt>
                <c:pt idx="7">
                  <c:v>2366</c:v>
                </c:pt>
                <c:pt idx="8">
                  <c:v>4315</c:v>
                </c:pt>
                <c:pt idx="9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FC1-4372-A76E-41EF1EB8A10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BFC1-4372-A76E-41EF1EB8A10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FC1-4372-A76E-41EF1EB8A10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BFC1-4372-A76E-41EF1EB8A10F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FC1-4372-A76E-41EF1EB8A10F}"/>
                </c:ext>
              </c:extLst>
            </c:dLbl>
            <c:dLbl>
              <c:idx val="5"/>
              <c:layout>
                <c:manualLayout>
                  <c:x val="-1.3554526748971193E-2"/>
                  <c:y val="-5.56288478452066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FC1-4372-A76E-41EF1EB8A10F}"/>
                </c:ext>
              </c:extLst>
            </c:dLbl>
            <c:dLbl>
              <c:idx val="6"/>
              <c:layout>
                <c:manualLayout>
                  <c:x val="4.4495884773661605E-3"/>
                  <c:y val="-2.85839929639418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C1-4372-A76E-41EF1EB8A10F}"/>
                </c:ext>
              </c:extLst>
            </c:dLbl>
            <c:dLbl>
              <c:idx val="7"/>
              <c:layout>
                <c:manualLayout>
                  <c:x val="-5.1042117144683423E-2"/>
                  <c:y val="-6.0026385224274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C1-4372-A76E-41EF1EB8A10F}"/>
                </c:ext>
              </c:extLst>
            </c:dLbl>
            <c:dLbl>
              <c:idx val="8"/>
              <c:layout>
                <c:manualLayout>
                  <c:x val="-5.104211714468334E-2"/>
                  <c:y val="-6.44239226033422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FC1-4372-A76E-41EF1EB8A10F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FC1-4372-A76E-41EF1EB8A10F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FC1-4372-A76E-41EF1EB8A10F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FC1-4372-A76E-41EF1EB8A1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グラフ２!$F$44:$O$44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グラフ２!$F$52:$O$52</c:f>
              <c:numCache>
                <c:formatCode>0.0%</c:formatCode>
                <c:ptCount val="10"/>
                <c:pt idx="0">
                  <c:v>3.8174607466819707E-2</c:v>
                </c:pt>
                <c:pt idx="1">
                  <c:v>5.2767577625873051E-2</c:v>
                </c:pt>
                <c:pt idx="2">
                  <c:v>5.3479578171395904E-2</c:v>
                </c:pt>
                <c:pt idx="3">
                  <c:v>5.7180545718326273E-2</c:v>
                </c:pt>
                <c:pt idx="4">
                  <c:v>5.7347495895231776E-2</c:v>
                </c:pt>
                <c:pt idx="5">
                  <c:v>-0.15442584333963605</c:v>
                </c:pt>
                <c:pt idx="6">
                  <c:v>-0.20456663492856375</c:v>
                </c:pt>
                <c:pt idx="7">
                  <c:v>7.6287875716034459E-2</c:v>
                </c:pt>
                <c:pt idx="8">
                  <c:v>0.14200082260552355</c:v>
                </c:pt>
                <c:pt idx="9">
                  <c:v>8.6038037204773446E-2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697608774608139"/>
          <c:y val="3.4300902034876797E-2"/>
          <c:w val="0.47376614608372225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9B-40B9-9246-689D77344149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E9B-40B9-9246-689D77344149}"/>
                </c:ext>
              </c:extLst>
            </c:dLbl>
            <c:dLbl>
              <c:idx val="4"/>
              <c:layout>
                <c:manualLayout>
                  <c:x val="5.3155834700421879E-3"/>
                  <c:y val="5.3768955613505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6-4BE1-AAB8-EC939FF86E06}"/>
                </c:ext>
              </c:extLst>
            </c:dLbl>
            <c:dLbl>
              <c:idx val="5"/>
              <c:layout>
                <c:manualLayout>
                  <c:x val="0"/>
                  <c:y val="7.125479483740923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9B-40B9-9246-689D77344149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グラフ3!$E$44:$O$44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グラフ3!$E$45:$O$45</c:f>
              <c:numCache>
                <c:formatCode>General</c:formatCode>
                <c:ptCount val="11"/>
                <c:pt idx="0">
                  <c:v>13558</c:v>
                </c:pt>
                <c:pt idx="1">
                  <c:v>12774</c:v>
                </c:pt>
                <c:pt idx="2">
                  <c:v>13120</c:v>
                </c:pt>
                <c:pt idx="3">
                  <c:v>15235</c:v>
                </c:pt>
                <c:pt idx="4">
                  <c:v>13845</c:v>
                </c:pt>
                <c:pt idx="5">
                  <c:v>16149</c:v>
                </c:pt>
                <c:pt idx="6">
                  <c:v>15492</c:v>
                </c:pt>
                <c:pt idx="7">
                  <c:v>13130</c:v>
                </c:pt>
                <c:pt idx="8">
                  <c:v>13528</c:v>
                </c:pt>
                <c:pt idx="9">
                  <c:v>11931</c:v>
                </c:pt>
                <c:pt idx="10">
                  <c:v>12708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948492343729649E-2"/>
                  <c:y val="-3.88896421059950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9B-40B9-9246-689D77344149}"/>
                </c:ext>
              </c:extLst>
            </c:dLbl>
            <c:dLbl>
              <c:idx val="1"/>
              <c:layout>
                <c:manualLayout>
                  <c:x val="-5.1537166889711529E-2"/>
                  <c:y val="6.1737498044532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9B-40B9-9246-689D77344149}"/>
                </c:ext>
              </c:extLst>
            </c:dLbl>
            <c:dLbl>
              <c:idx val="2"/>
              <c:layout>
                <c:manualLayout>
                  <c:x val="-5.9218111155547204E-2"/>
                  <c:y val="7.041389119126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9B-40B9-9246-689D77344149}"/>
                </c:ext>
              </c:extLst>
            </c:dLbl>
            <c:dLbl>
              <c:idx val="3"/>
              <c:layout>
                <c:manualLayout>
                  <c:x val="-5.6772015507615847E-2"/>
                  <c:y val="-5.0846673967078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9B-40B9-9246-689D77344149}"/>
                </c:ext>
              </c:extLst>
            </c:dLbl>
            <c:dLbl>
              <c:idx val="4"/>
              <c:layout>
                <c:manualLayout>
                  <c:x val="-5.4639175473479316E-2"/>
                  <c:y val="5.8879433073294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9B-40B9-9246-689D77344149}"/>
                </c:ext>
              </c:extLst>
            </c:dLbl>
            <c:dLbl>
              <c:idx val="5"/>
              <c:layout>
                <c:manualLayout>
                  <c:x val="-5.003931229743494E-2"/>
                  <c:y val="-3.48415672819295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9B-40B9-9246-689D77344149}"/>
                </c:ext>
              </c:extLst>
            </c:dLbl>
            <c:dLbl>
              <c:idx val="6"/>
              <c:layout>
                <c:manualLayout>
                  <c:x val="-5.7342748553478713E-2"/>
                  <c:y val="4.4320453320818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9B-40B9-9246-689D77344149}"/>
                </c:ext>
              </c:extLst>
            </c:dLbl>
            <c:dLbl>
              <c:idx val="7"/>
              <c:layout>
                <c:manualLayout>
                  <c:x val="-4.731785613299444E-2"/>
                  <c:y val="4.2272861587665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9B-40B9-9246-689D77344149}"/>
                </c:ext>
              </c:extLst>
            </c:dLbl>
            <c:dLbl>
              <c:idx val="8"/>
              <c:layout>
                <c:manualLayout>
                  <c:x val="-5.0532695680012153E-2"/>
                  <c:y val="5.6076202395230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9B-40B9-9246-689D77344149}"/>
                </c:ext>
              </c:extLst>
            </c:dLbl>
            <c:dLbl>
              <c:idx val="9"/>
              <c:layout>
                <c:manualLayout>
                  <c:x val="-5.5455115268815643E-2"/>
                  <c:y val="-5.29801324503311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9B-40B9-9246-689D773441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グラフ3!$E$44:$O$44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グラフ3!$E$46:$O$46</c:f>
              <c:numCache>
                <c:formatCode>0.0%</c:formatCode>
                <c:ptCount val="11"/>
                <c:pt idx="0">
                  <c:v>2.600125571428626</c:v>
                </c:pt>
                <c:pt idx="1">
                  <c:v>2.7619360916276716</c:v>
                </c:pt>
                <c:pt idx="2">
                  <c:v>2.0542172051176104</c:v>
                </c:pt>
                <c:pt idx="3">
                  <c:v>1.7180268123235123</c:v>
                </c:pt>
                <c:pt idx="4">
                  <c:v>2.0653967179914963</c:v>
                </c:pt>
                <c:pt idx="5">
                  <c:v>2.1416273912224142</c:v>
                </c:pt>
                <c:pt idx="6">
                  <c:v>1.2539028439350486</c:v>
                </c:pt>
                <c:pt idx="7">
                  <c:v>0.78277170795213902</c:v>
                </c:pt>
                <c:pt idx="8">
                  <c:v>1.5687946867933908</c:v>
                </c:pt>
                <c:pt idx="9">
                  <c:v>1.4474481771688867</c:v>
                </c:pt>
                <c:pt idx="10">
                  <c:v>1.8625964995180888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280083781364547"/>
          <c:y val="3.4391623242247552E-2"/>
          <c:w val="0.36480049875068188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502920</xdr:colOff>
      <xdr:row>32</xdr:row>
      <xdr:rowOff>160020</xdr:rowOff>
    </xdr:from>
    <xdr:to>
      <xdr:col>13</xdr:col>
      <xdr:colOff>2217420</xdr:colOff>
      <xdr:row>34</xdr:row>
      <xdr:rowOff>76200</xdr:rowOff>
    </xdr:to>
    <xdr:pic>
      <xdr:nvPicPr>
        <xdr:cNvPr id="1679" name="Picture 1" descr="wa01_3">
          <a:extLst>
            <a:ext uri="{FF2B5EF4-FFF2-40B4-BE49-F238E27FC236}">
              <a16:creationId xmlns:a16="http://schemas.microsoft.com/office/drawing/2014/main" id="{D18D826C-BEB2-408F-8E24-CC45963F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050280"/>
          <a:ext cx="29489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1257300</xdr:colOff>
      <xdr:row>1</xdr:row>
      <xdr:rowOff>38100</xdr:rowOff>
    </xdr:from>
    <xdr:to>
      <xdr:col>13</xdr:col>
      <xdr:colOff>2057400</xdr:colOff>
      <xdr:row>4</xdr:row>
      <xdr:rowOff>114300</xdr:rowOff>
    </xdr:to>
    <xdr:pic>
      <xdr:nvPicPr>
        <xdr:cNvPr id="1680" name="Picture 2" descr="blue_shikaku_3">
          <a:extLst>
            <a:ext uri="{FF2B5EF4-FFF2-40B4-BE49-F238E27FC236}">
              <a16:creationId xmlns:a16="http://schemas.microsoft.com/office/drawing/2014/main" id="{5473908C-2E05-4F66-AEDD-28E0B7F5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213360"/>
          <a:ext cx="8001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167640</xdr:colOff>
      <xdr:row>24</xdr:row>
      <xdr:rowOff>167640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5</xdr:row>
      <xdr:rowOff>0</xdr:rowOff>
    </xdr:from>
    <xdr:to>
      <xdr:col>9</xdr:col>
      <xdr:colOff>15240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6</xdr:row>
      <xdr:rowOff>28575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40995" y="133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6</xdr:row>
      <xdr:rowOff>28575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5511165" y="133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26</xdr:row>
      <xdr:rowOff>28575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67665" y="514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26</xdr:row>
      <xdr:rowOff>28575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5511165" y="514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234315</xdr:colOff>
      <xdr:row>6</xdr:row>
      <xdr:rowOff>66675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419845" y="137864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272415</xdr:colOff>
      <xdr:row>6</xdr:row>
      <xdr:rowOff>66675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619667" y="137864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264795</xdr:colOff>
      <xdr:row>26</xdr:row>
      <xdr:rowOff>74295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50325" y="5229391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97155</xdr:colOff>
      <xdr:row>26</xdr:row>
      <xdr:rowOff>85725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5444407" y="5240821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234315</xdr:colOff>
      <xdr:row>6</xdr:row>
      <xdr:rowOff>66675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3983355" y="13696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312420</xdr:colOff>
      <xdr:row>6</xdr:row>
      <xdr:rowOff>104775</xdr:rowOff>
    </xdr:from>
    <xdr:ext cx="859338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67A6A1D9-B1C2-4E2F-B5ED-583905365453}"/>
            </a:ext>
          </a:extLst>
        </xdr:cNvPr>
        <xdr:cNvSpPr txBox="1">
          <a:spLocks noChangeArrowheads="1"/>
        </xdr:cNvSpPr>
      </xdr:nvSpPr>
      <xdr:spPr bwMode="auto">
        <a:xfrm>
          <a:off x="9296400" y="14077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234315</xdr:colOff>
      <xdr:row>6</xdr:row>
      <xdr:rowOff>66675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417195" y="13696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390525</xdr:colOff>
      <xdr:row>26</xdr:row>
      <xdr:rowOff>123825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573405" y="523684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7</xdr:col>
      <xdr:colOff>480060</xdr:colOff>
      <xdr:row>26</xdr:row>
      <xdr:rowOff>85725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AC14E572-D0DB-4F75-8A75-F99CB7DF7B3F}"/>
            </a:ext>
          </a:extLst>
        </xdr:cNvPr>
        <xdr:cNvSpPr txBox="1">
          <a:spLocks noChangeArrowheads="1"/>
        </xdr:cNvSpPr>
      </xdr:nvSpPr>
      <xdr:spPr bwMode="auto">
        <a:xfrm>
          <a:off x="4229100" y="519874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70485</xdr:colOff>
      <xdr:row>26</xdr:row>
      <xdr:rowOff>80010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5396865" y="519303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16</xdr:col>
      <xdr:colOff>325755</xdr:colOff>
      <xdr:row>26</xdr:row>
      <xdr:rowOff>114300</xdr:rowOff>
    </xdr:from>
    <xdr:ext cx="550022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CA25FF20-7C8D-443C-912D-AEE56F8173F0}"/>
            </a:ext>
          </a:extLst>
        </xdr:cNvPr>
        <xdr:cNvSpPr txBox="1">
          <a:spLocks noChangeArrowheads="1"/>
        </xdr:cNvSpPr>
      </xdr:nvSpPr>
      <xdr:spPr bwMode="auto">
        <a:xfrm>
          <a:off x="9309735" y="522732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37"/>
  <sheetViews>
    <sheetView tabSelected="1" view="pageBreakPreview" zoomScale="85" zoomScaleNormal="85" zoomScaleSheetLayoutView="85" workbookViewId="0">
      <selection activeCell="S19" sqref="S19"/>
    </sheetView>
  </sheetViews>
  <sheetFormatPr defaultColWidth="9" defaultRowHeight="13.2" x14ac:dyDescent="0.2"/>
  <cols>
    <col min="1" max="1" width="2.109375" style="225" customWidth="1"/>
    <col min="2" max="13" width="9" style="225"/>
    <col min="14" max="14" width="34.6640625" style="225" customWidth="1"/>
    <col min="15" max="15" width="10.33203125" style="225" customWidth="1"/>
    <col min="16" max="16384" width="9" style="225"/>
  </cols>
  <sheetData>
    <row r="1" spans="1:14" ht="13.8" thickTop="1" x14ac:dyDescent="0.2">
      <c r="A1" s="240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/>
    </row>
    <row r="2" spans="1:14" x14ac:dyDescent="0.2">
      <c r="A2" s="243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44"/>
    </row>
    <row r="3" spans="1:14" x14ac:dyDescent="0.2">
      <c r="A3" s="243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44"/>
    </row>
    <row r="4" spans="1:14" x14ac:dyDescent="0.2">
      <c r="A4" s="243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44"/>
    </row>
    <row r="5" spans="1:14" x14ac:dyDescent="0.2">
      <c r="A5" s="243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44"/>
    </row>
    <row r="6" spans="1:14" x14ac:dyDescent="0.2">
      <c r="A6" s="243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44"/>
    </row>
    <row r="7" spans="1:14" x14ac:dyDescent="0.2">
      <c r="A7" s="24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44"/>
    </row>
    <row r="8" spans="1:14" x14ac:dyDescent="0.2">
      <c r="A8" s="243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44"/>
    </row>
    <row r="9" spans="1:14" x14ac:dyDescent="0.2">
      <c r="A9" s="243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44"/>
    </row>
    <row r="10" spans="1:14" x14ac:dyDescent="0.2">
      <c r="A10" s="243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44"/>
    </row>
    <row r="11" spans="1:14" x14ac:dyDescent="0.2">
      <c r="A11" s="243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44"/>
    </row>
    <row r="12" spans="1:14" x14ac:dyDescent="0.2">
      <c r="A12" s="243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44"/>
    </row>
    <row r="13" spans="1:14" x14ac:dyDescent="0.2">
      <c r="A13" s="243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44"/>
    </row>
    <row r="14" spans="1:14" x14ac:dyDescent="0.2">
      <c r="A14" s="243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44"/>
    </row>
    <row r="15" spans="1:14" x14ac:dyDescent="0.2">
      <c r="A15" s="243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44"/>
    </row>
    <row r="16" spans="1:14" x14ac:dyDescent="0.2">
      <c r="A16" s="243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44"/>
    </row>
    <row r="17" spans="1:14" x14ac:dyDescent="0.2">
      <c r="A17" s="243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44"/>
    </row>
    <row r="18" spans="1:14" x14ac:dyDescent="0.2">
      <c r="A18" s="243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44"/>
    </row>
    <row r="19" spans="1:14" x14ac:dyDescent="0.2">
      <c r="A19" s="243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44"/>
    </row>
    <row r="20" spans="1:14" x14ac:dyDescent="0.2">
      <c r="A20" s="243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44"/>
    </row>
    <row r="21" spans="1:14" x14ac:dyDescent="0.2">
      <c r="A21" s="243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44"/>
    </row>
    <row r="22" spans="1:14" x14ac:dyDescent="0.2">
      <c r="A22" s="243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44"/>
    </row>
    <row r="23" spans="1:14" x14ac:dyDescent="0.2">
      <c r="A23" s="243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44"/>
    </row>
    <row r="24" spans="1:14" x14ac:dyDescent="0.2">
      <c r="A24" s="243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44"/>
    </row>
    <row r="25" spans="1:14" x14ac:dyDescent="0.2">
      <c r="A25" s="243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44"/>
    </row>
    <row r="26" spans="1:14" x14ac:dyDescent="0.2">
      <c r="A26" s="243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44"/>
    </row>
    <row r="27" spans="1:14" x14ac:dyDescent="0.2">
      <c r="A27" s="243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44"/>
    </row>
    <row r="28" spans="1:14" x14ac:dyDescent="0.2">
      <c r="A28" s="243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44"/>
    </row>
    <row r="29" spans="1:14" x14ac:dyDescent="0.2">
      <c r="A29" s="243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44"/>
    </row>
    <row r="30" spans="1:14" x14ac:dyDescent="0.2">
      <c r="A30" s="245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46"/>
    </row>
    <row r="31" spans="1:14" ht="49.5" customHeight="1" x14ac:dyDescent="0.2">
      <c r="A31" s="245"/>
      <c r="B31" s="234"/>
      <c r="C31" s="233"/>
      <c r="D31" s="233"/>
      <c r="E31" s="233"/>
      <c r="F31" s="233"/>
      <c r="G31" s="235" t="s">
        <v>415</v>
      </c>
      <c r="H31" s="233"/>
      <c r="I31" s="233"/>
      <c r="J31" s="233"/>
      <c r="K31" s="233"/>
      <c r="L31" s="233"/>
      <c r="M31" s="233"/>
      <c r="N31" s="246"/>
    </row>
    <row r="32" spans="1:14" s="226" customFormat="1" ht="18" customHeight="1" x14ac:dyDescent="0.2">
      <c r="A32" s="247"/>
      <c r="B32" s="236"/>
      <c r="C32" s="236"/>
      <c r="D32" s="236"/>
      <c r="E32" s="236"/>
      <c r="F32" s="237" t="s">
        <v>552</v>
      </c>
      <c r="G32" s="236"/>
      <c r="H32" s="236"/>
      <c r="I32" s="236"/>
      <c r="J32" s="236"/>
      <c r="K32" s="236"/>
      <c r="L32" s="236"/>
      <c r="M32" s="236"/>
      <c r="N32" s="248"/>
    </row>
    <row r="33" spans="1:14" x14ac:dyDescent="0.2">
      <c r="A33" s="243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44"/>
    </row>
    <row r="34" spans="1:14" x14ac:dyDescent="0.2">
      <c r="A34" s="243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44"/>
    </row>
    <row r="35" spans="1:14" x14ac:dyDescent="0.2">
      <c r="A35" s="243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44"/>
    </row>
    <row r="36" spans="1:14" ht="13.8" thickBot="1" x14ac:dyDescent="0.25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1"/>
    </row>
    <row r="37" spans="1:14" ht="13.8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P23"/>
  <sheetViews>
    <sheetView showGridLines="0" view="pageBreakPreview" zoomScaleNormal="100" zoomScaleSheetLayoutView="100" workbookViewId="0">
      <selection activeCell="N16" sqref="N16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5" width="10.6640625" style="33" hidden="1" customWidth="1"/>
    <col min="6" max="15" width="10.6640625" style="33" customWidth="1"/>
    <col min="16" max="16" width="4.109375" style="33" customWidth="1"/>
    <col min="17" max="16384" width="9" style="33"/>
  </cols>
  <sheetData>
    <row r="1" spans="1:16" ht="13.5" customHeight="1" x14ac:dyDescent="0.2"/>
    <row r="2" spans="1:16" ht="22.5" customHeight="1" x14ac:dyDescent="0.2">
      <c r="A2" s="149"/>
      <c r="B2" s="34" t="s">
        <v>275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10" customFormat="1" ht="22.5" customHeight="1" x14ac:dyDescent="0.2">
      <c r="A3" s="13"/>
      <c r="B3" s="14" t="s">
        <v>292</v>
      </c>
      <c r="C3" s="15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O4" s="65" t="s">
        <v>63</v>
      </c>
    </row>
    <row r="5" spans="1:16" s="37" customFormat="1" ht="9.6" x14ac:dyDescent="0.2">
      <c r="A5" s="74"/>
      <c r="B5" s="74"/>
      <c r="C5" s="74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134">
        <v>2017</v>
      </c>
      <c r="N5" s="134">
        <v>2018</v>
      </c>
      <c r="O5" s="135">
        <v>2019</v>
      </c>
    </row>
    <row r="6" spans="1:16" s="37" customFormat="1" ht="15" customHeight="1" x14ac:dyDescent="0.2">
      <c r="A6" s="190" t="s">
        <v>255</v>
      </c>
      <c r="B6" s="190"/>
      <c r="C6" s="191" t="s">
        <v>270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3"/>
      <c r="O6" s="193"/>
    </row>
    <row r="7" spans="1:16" s="37" customFormat="1" ht="15" customHeight="1" x14ac:dyDescent="0.2">
      <c r="A7" s="46" t="s">
        <v>251</v>
      </c>
      <c r="B7" s="46"/>
      <c r="C7" s="46" t="s">
        <v>80</v>
      </c>
      <c r="D7" s="68">
        <f>連BS!D36</f>
        <v>18164</v>
      </c>
      <c r="E7" s="68">
        <f>連BS!E36</f>
        <v>19730</v>
      </c>
      <c r="F7" s="68">
        <f>連BS!F36</f>
        <v>19965</v>
      </c>
      <c r="G7" s="68">
        <f>連BS!G36</f>
        <v>23132</v>
      </c>
      <c r="H7" s="68">
        <f>連BS!H36</f>
        <v>26506</v>
      </c>
      <c r="I7" s="68">
        <f>連BS!I36</f>
        <v>25066</v>
      </c>
      <c r="J7" s="68">
        <f>連BS!J36</f>
        <v>26595</v>
      </c>
      <c r="K7" s="68">
        <f>連BS!K36</f>
        <v>25638</v>
      </c>
      <c r="L7" s="68">
        <f>連BS!L36</f>
        <v>23312</v>
      </c>
      <c r="M7" s="68">
        <f>連BS!M36</f>
        <v>22283</v>
      </c>
      <c r="N7" s="68">
        <f>連BS!N36</f>
        <v>20945</v>
      </c>
      <c r="O7" s="69">
        <f>連BS!O36</f>
        <v>20640</v>
      </c>
    </row>
    <row r="8" spans="1:16" s="37" customFormat="1" ht="15" customHeight="1" x14ac:dyDescent="0.2">
      <c r="A8" s="47" t="s">
        <v>157</v>
      </c>
      <c r="B8" s="47"/>
      <c r="C8" s="47" t="s">
        <v>134</v>
      </c>
      <c r="D8" s="66">
        <f>'連BS-2'!D16</f>
        <v>4446</v>
      </c>
      <c r="E8" s="66">
        <f>'連BS-2'!E16</f>
        <v>5214</v>
      </c>
      <c r="F8" s="66">
        <f>'連BS-2'!F16</f>
        <v>4625</v>
      </c>
      <c r="G8" s="66">
        <f>'連BS-2'!G16</f>
        <v>6387</v>
      </c>
      <c r="H8" s="66">
        <f>'連BS-2'!H16</f>
        <v>8867</v>
      </c>
      <c r="I8" s="66">
        <f>'連BS-2'!I16</f>
        <v>6703</v>
      </c>
      <c r="J8" s="66">
        <f>'連BS-2'!J16</f>
        <v>7540</v>
      </c>
      <c r="K8" s="66">
        <f>'連BS-2'!K16</f>
        <v>12355</v>
      </c>
      <c r="L8" s="66">
        <f>'連BS-2'!L16</f>
        <v>16774</v>
      </c>
      <c r="M8" s="66">
        <f>'連BS-2'!M16</f>
        <v>8623</v>
      </c>
      <c r="N8" s="66">
        <f>'連BS-2'!N16</f>
        <v>8242</v>
      </c>
      <c r="O8" s="67">
        <f>'連BS-2'!O16</f>
        <v>6822</v>
      </c>
    </row>
    <row r="9" spans="1:16" s="37" customFormat="1" ht="15" customHeight="1" x14ac:dyDescent="0.2">
      <c r="A9" s="47" t="s">
        <v>245</v>
      </c>
      <c r="B9" s="47"/>
      <c r="C9" s="47" t="s">
        <v>271</v>
      </c>
      <c r="D9" s="66">
        <f>'連BS-2'!D49</f>
        <v>11793</v>
      </c>
      <c r="E9" s="66">
        <f>'連BS-2'!E49</f>
        <v>12658</v>
      </c>
      <c r="F9" s="66">
        <f>'連BS-2'!F49</f>
        <v>13194</v>
      </c>
      <c r="G9" s="66">
        <f>'連BS-2'!G49</f>
        <v>14020</v>
      </c>
      <c r="H9" s="66">
        <f>'連BS-2'!H49</f>
        <v>14961</v>
      </c>
      <c r="I9" s="66">
        <f>'連BS-2'!I49</f>
        <v>16160</v>
      </c>
      <c r="J9" s="66">
        <f>'連BS-2'!J49</f>
        <v>16582</v>
      </c>
      <c r="K9" s="66">
        <f>'連BS-2'!K49</f>
        <v>11299</v>
      </c>
      <c r="L9" s="66">
        <f>'連BS-2'!L49</f>
        <v>4971</v>
      </c>
      <c r="M9" s="66">
        <f>'連BS-2'!M49</f>
        <v>7446</v>
      </c>
      <c r="N9" s="66">
        <f>'連BS-2'!N49</f>
        <v>11527</v>
      </c>
      <c r="O9" s="67">
        <f>'連BS-2'!O49</f>
        <v>13084</v>
      </c>
    </row>
    <row r="10" spans="1:16" s="37" customFormat="1" ht="15" customHeight="1" x14ac:dyDescent="0.2">
      <c r="A10" s="47" t="s">
        <v>107</v>
      </c>
      <c r="B10" s="47"/>
      <c r="C10" s="47" t="s">
        <v>127</v>
      </c>
      <c r="D10" s="66">
        <f>連BS!D16</f>
        <v>12488</v>
      </c>
      <c r="E10" s="66">
        <f>連BS!E16</f>
        <v>13558</v>
      </c>
      <c r="F10" s="66">
        <f>連BS!F16</f>
        <v>12774</v>
      </c>
      <c r="G10" s="66">
        <f>連BS!G16</f>
        <v>13120</v>
      </c>
      <c r="H10" s="66">
        <f>連BS!H16</f>
        <v>15235</v>
      </c>
      <c r="I10" s="66">
        <f>連BS!I16</f>
        <v>13845</v>
      </c>
      <c r="J10" s="66">
        <f>連BS!J16</f>
        <v>16149</v>
      </c>
      <c r="K10" s="66">
        <f>連BS!K16</f>
        <v>15492</v>
      </c>
      <c r="L10" s="66">
        <f>連BS!L16</f>
        <v>13130</v>
      </c>
      <c r="M10" s="66">
        <f>連BS!M16</f>
        <v>13528</v>
      </c>
      <c r="N10" s="66">
        <f>連BS!N16</f>
        <v>11931</v>
      </c>
      <c r="O10" s="67">
        <f>連BS!O16</f>
        <v>12708</v>
      </c>
    </row>
    <row r="11" spans="1:16" s="37" customFormat="1" ht="15" customHeight="1" x14ac:dyDescent="0.2">
      <c r="A11" s="425" t="s">
        <v>125</v>
      </c>
      <c r="B11" s="425"/>
      <c r="C11" s="425" t="s">
        <v>210</v>
      </c>
      <c r="D11" s="427">
        <f>連BS!D35</f>
        <v>5676</v>
      </c>
      <c r="E11" s="427">
        <f>連BS!E35</f>
        <v>6172</v>
      </c>
      <c r="F11" s="427">
        <f>連BS!F35</f>
        <v>7191</v>
      </c>
      <c r="G11" s="427">
        <f>連BS!G35</f>
        <v>10012</v>
      </c>
      <c r="H11" s="427">
        <f>連BS!H35</f>
        <v>11271</v>
      </c>
      <c r="I11" s="427">
        <f>連BS!I35</f>
        <v>11221</v>
      </c>
      <c r="J11" s="427">
        <f>連BS!J35</f>
        <v>10446</v>
      </c>
      <c r="K11" s="427">
        <f>連BS!K35</f>
        <v>10146</v>
      </c>
      <c r="L11" s="427">
        <f>連BS!L35</f>
        <v>10182</v>
      </c>
      <c r="M11" s="427">
        <f>連BS!M35</f>
        <v>8755</v>
      </c>
      <c r="N11" s="427">
        <f>連BS!N35</f>
        <v>9014</v>
      </c>
      <c r="O11" s="428">
        <f>連BS!O35</f>
        <v>7932</v>
      </c>
    </row>
    <row r="12" spans="1:16" s="19" customFormat="1" ht="10.5" customHeight="1" x14ac:dyDescent="0.2">
      <c r="A12" s="40"/>
      <c r="B12" s="52" t="s">
        <v>81</v>
      </c>
      <c r="C12" s="40"/>
      <c r="D12" s="50"/>
      <c r="E12" s="50"/>
      <c r="F12" s="50"/>
      <c r="G12" s="50"/>
      <c r="H12" s="50"/>
      <c r="I12" s="50"/>
      <c r="J12" s="50"/>
      <c r="K12" s="50"/>
      <c r="L12" s="51"/>
      <c r="M12" s="51"/>
      <c r="N12" s="50"/>
      <c r="O12" s="51"/>
    </row>
    <row r="13" spans="1:16" s="19" customFormat="1" ht="9.75" customHeight="1" x14ac:dyDescent="0.2">
      <c r="A13" s="9"/>
      <c r="B13" s="9"/>
      <c r="C13" s="21"/>
      <c r="D13" s="53"/>
      <c r="E13" s="53"/>
      <c r="F13" s="53"/>
      <c r="G13" s="45"/>
      <c r="H13" s="45"/>
      <c r="I13" s="45"/>
      <c r="J13" s="45"/>
      <c r="K13" s="45"/>
      <c r="L13" s="45"/>
      <c r="M13" s="45"/>
      <c r="N13" s="45"/>
      <c r="O13" s="45" t="s">
        <v>64</v>
      </c>
    </row>
    <row r="14" spans="1:16" s="37" customFormat="1" ht="15" customHeight="1" x14ac:dyDescent="0.2">
      <c r="A14" s="190" t="s">
        <v>42</v>
      </c>
      <c r="B14" s="190"/>
      <c r="C14" s="191" t="s">
        <v>90</v>
      </c>
      <c r="D14" s="192"/>
      <c r="E14" s="192"/>
      <c r="F14" s="192"/>
      <c r="G14" s="192"/>
      <c r="H14" s="192"/>
      <c r="I14" s="192"/>
      <c r="J14" s="192"/>
      <c r="K14" s="192"/>
      <c r="L14" s="193"/>
      <c r="M14" s="193"/>
      <c r="N14" s="192"/>
      <c r="O14" s="193"/>
    </row>
    <row r="15" spans="1:16" s="37" customFormat="1" ht="15" customHeight="1" x14ac:dyDescent="0.2">
      <c r="A15" s="47" t="s">
        <v>256</v>
      </c>
      <c r="B15" s="47"/>
      <c r="C15" s="47" t="s">
        <v>91</v>
      </c>
      <c r="D15" s="202">
        <f>連BS!D42/'連BS-2'!D57</f>
        <v>2.8084930249921851</v>
      </c>
      <c r="E15" s="202">
        <f>連BS!E42/'連BS-2'!E57</f>
        <v>2.600125571428626</v>
      </c>
      <c r="F15" s="202">
        <f>連BS!F42/'連BS-2'!F57</f>
        <v>2.7619360916276716</v>
      </c>
      <c r="G15" s="202">
        <f>連BS!G42/'連BS-2'!G57</f>
        <v>2.0542172051176104</v>
      </c>
      <c r="H15" s="202">
        <f>連BS!H42/'連BS-2'!H57</f>
        <v>1.7180268123235123</v>
      </c>
      <c r="I15" s="202">
        <f>連BS!I42/'連BS-2'!I57</f>
        <v>2.0653967179914963</v>
      </c>
      <c r="J15" s="202">
        <f>連BS!J42/'連BS-2'!J57</f>
        <v>2.1416273912224142</v>
      </c>
      <c r="K15" s="202">
        <f>連BS!K42/'連BS-2'!K57</f>
        <v>1.2539028439350486</v>
      </c>
      <c r="L15" s="202">
        <f>連BS!L42/'連BS-2'!L57</f>
        <v>0.78277170795213902</v>
      </c>
      <c r="M15" s="202">
        <f>連BS!M42/'連BS-2'!M57</f>
        <v>1.5687946867933908</v>
      </c>
      <c r="N15" s="202">
        <f>連BS!N42/'連BS-2'!N57</f>
        <v>1.4474481771688867</v>
      </c>
      <c r="O15" s="203">
        <f>連BS!O42/'連BS-2'!O57</f>
        <v>1.8625964995180888</v>
      </c>
    </row>
    <row r="16" spans="1:16" s="19" customFormat="1" ht="15" customHeight="1" x14ac:dyDescent="0.2">
      <c r="A16" s="431" t="s">
        <v>257</v>
      </c>
      <c r="B16" s="431"/>
      <c r="C16" s="431" t="s">
        <v>92</v>
      </c>
      <c r="D16" s="432">
        <f>連BS!D43/'連BS-2'!D59</f>
        <v>0.48128815030935718</v>
      </c>
      <c r="E16" s="432">
        <f>連BS!E43/'連BS-2'!E59</f>
        <v>0.48759751322994599</v>
      </c>
      <c r="F16" s="432">
        <f>連BS!F43/'連BS-2'!F59</f>
        <v>0.54503761657956473</v>
      </c>
      <c r="G16" s="432">
        <f>連BS!G43/'連BS-2'!G59</f>
        <v>0.71412705225013051</v>
      </c>
      <c r="H16" s="432">
        <f>連BS!H43/'連BS-2'!H59</f>
        <v>0.75336991412482768</v>
      </c>
      <c r="I16" s="432">
        <f>連BS!I43/'連BS-2'!I59</f>
        <v>0.69435471175613594</v>
      </c>
      <c r="J16" s="432">
        <f>連BS!J43/'連BS-2'!J59</f>
        <v>0.62999885480805429</v>
      </c>
      <c r="K16" s="432">
        <f>連BS!K43/'連BS-2'!K59</f>
        <v>0.89801525371798097</v>
      </c>
      <c r="L16" s="432">
        <f>連BS!L43/'連BS-2'!L59</f>
        <v>2.0479031474309362</v>
      </c>
      <c r="M16" s="432">
        <f>連BS!M43/'連BS-2'!M59</f>
        <v>1.1757596862226036</v>
      </c>
      <c r="N16" s="432">
        <f>連BS!N43/'連BS-2'!N59</f>
        <v>0.7820353310713416</v>
      </c>
      <c r="O16" s="433">
        <f>連BS!O43/'連BS-2'!O59</f>
        <v>0.60628114193826232</v>
      </c>
    </row>
    <row r="17" spans="1:15" s="19" customFormat="1" ht="15" customHeight="1" x14ac:dyDescent="0.2">
      <c r="A17" s="42" t="s">
        <v>246</v>
      </c>
      <c r="B17" s="42"/>
      <c r="C17" s="42" t="s">
        <v>93</v>
      </c>
      <c r="D17" s="204">
        <f>(連BS!D44-'連BS-2'!D59)/'連BS-2'!D59</f>
        <v>0.54016717244045809</v>
      </c>
      <c r="E17" s="204">
        <f>(連BS!E44-'連BS-2'!E59)/'連BS-2'!E59</f>
        <v>0.55873735762590471</v>
      </c>
      <c r="F17" s="204">
        <f>(連BS!F44-'連BS-2'!F59)/'連BS-2'!F59</f>
        <v>0.51321042433805775</v>
      </c>
      <c r="G17" s="204">
        <f>(連BS!G44-'連BS-2'!G59)/'連BS-2'!G59</f>
        <v>0.64991290985310302</v>
      </c>
      <c r="H17" s="204">
        <f>(連BS!H44-'連BS-2'!H59)/'連BS-2'!H59</f>
        <v>0.77167191528177004</v>
      </c>
      <c r="I17" s="204">
        <f>(連BS!I44-'連BS-2'!I59)/'連BS-2'!I59</f>
        <v>0.55111549605627219</v>
      </c>
      <c r="J17" s="204">
        <f>(連BS!J44-'連BS-2'!J59)/'連BS-2'!J59</f>
        <v>0.60386688925644127</v>
      </c>
      <c r="K17" s="204">
        <f>(連BS!K44-'連BS-2'!K59)/'連BS-2'!K59</f>
        <v>1.2690768383608226</v>
      </c>
      <c r="L17" s="204">
        <f>(連BS!L44-'連BS-2'!L59)/'連BS-2'!L59</f>
        <v>3.6887949704822756</v>
      </c>
      <c r="M17" s="204">
        <f>(連BS!M44-'連BS-2'!M59)/'連BS-2'!M59</f>
        <v>1.9925671790196955</v>
      </c>
      <c r="N17" s="204">
        <f>(連BS!N44-'連BS-2'!N59)/'連BS-2'!N59</f>
        <v>0.81707006252285885</v>
      </c>
      <c r="O17" s="205">
        <f>(連BS!O44-'連BS-2'!O59)/'連BS-2'!O59</f>
        <v>0.57753955233947385</v>
      </c>
    </row>
    <row r="18" spans="1:15" s="37" customFormat="1" ht="15" customHeight="1" x14ac:dyDescent="0.2">
      <c r="A18" s="434" t="s">
        <v>247</v>
      </c>
      <c r="B18" s="434"/>
      <c r="C18" s="434" t="s">
        <v>83</v>
      </c>
      <c r="D18" s="435">
        <f>'連BS-2'!D59/連BS!D44</f>
        <v>0.64928016769469188</v>
      </c>
      <c r="E18" s="435">
        <f>'連BS-2'!E59/連BS!E44</f>
        <v>0.64154489857296337</v>
      </c>
      <c r="F18" s="435">
        <f>'連BS-2'!F59/連BS!F44</f>
        <v>0.66084662378495196</v>
      </c>
      <c r="G18" s="435">
        <f>'連BS-2'!G59/連BS!G44</f>
        <v>0.60609259678381033</v>
      </c>
      <c r="H18" s="435">
        <f>'連BS-2'!H59/連BS!H44</f>
        <v>0.56443859123937068</v>
      </c>
      <c r="I18" s="435">
        <f>'連BS-2'!I59/連BS!I44</f>
        <v>0.64469731786092699</v>
      </c>
      <c r="J18" s="435">
        <f>'連BS-2'!J59/連BS!J44</f>
        <v>0.62349313817657503</v>
      </c>
      <c r="K18" s="435">
        <f>'連BS-2'!K59/連BS!K44</f>
        <v>0.44070786105348392</v>
      </c>
      <c r="L18" s="435">
        <f>'連BS-2'!L59/連BS!L44</f>
        <v>0.21327441406488776</v>
      </c>
      <c r="M18" s="435">
        <f>'連BS-2'!M59/連BS!M44</f>
        <v>0.33416125359216825</v>
      </c>
      <c r="N18" s="435">
        <f>'連BS-2'!N59/連BS!N44</f>
        <v>0.55033651185226107</v>
      </c>
      <c r="O18" s="436">
        <f>'連BS-2'!O59/連BS!O44</f>
        <v>0.63389852794309398</v>
      </c>
    </row>
    <row r="19" spans="1:15" s="19" customFormat="1" ht="10.5" customHeight="1" x14ac:dyDescent="0.2">
      <c r="A19" s="40"/>
      <c r="B19" s="52" t="s">
        <v>82</v>
      </c>
      <c r="C19" s="40"/>
      <c r="D19" s="50"/>
      <c r="E19" s="50"/>
      <c r="F19" s="50"/>
      <c r="G19" s="50"/>
      <c r="H19" s="51"/>
      <c r="I19" s="51"/>
      <c r="J19" s="51"/>
      <c r="K19" s="51"/>
      <c r="L19" s="51"/>
      <c r="M19" s="51"/>
      <c r="N19" s="51"/>
      <c r="O19" s="51"/>
    </row>
    <row r="20" spans="1:15" s="19" customFormat="1" ht="10.5" customHeight="1" x14ac:dyDescent="0.2">
      <c r="A20" s="40"/>
      <c r="B20" s="52" t="s">
        <v>86</v>
      </c>
      <c r="C20" s="40"/>
      <c r="D20" s="50"/>
      <c r="E20" s="50"/>
      <c r="F20" s="50"/>
      <c r="G20" s="50"/>
      <c r="H20" s="51"/>
      <c r="I20" s="51"/>
      <c r="J20" s="51"/>
      <c r="K20" s="51"/>
      <c r="L20" s="51"/>
      <c r="M20" s="51"/>
      <c r="N20" s="51"/>
      <c r="O20" s="51"/>
    </row>
    <row r="21" spans="1:15" s="19" customFormat="1" ht="10.5" customHeight="1" x14ac:dyDescent="0.2">
      <c r="A21" s="40"/>
      <c r="B21" s="52" t="s">
        <v>84</v>
      </c>
      <c r="C21" s="40"/>
      <c r="D21" s="50"/>
      <c r="E21" s="50"/>
      <c r="F21" s="50"/>
      <c r="G21" s="50"/>
      <c r="H21" s="51"/>
      <c r="I21" s="51"/>
      <c r="J21" s="51"/>
      <c r="K21" s="51"/>
      <c r="L21" s="51"/>
      <c r="M21" s="51"/>
      <c r="N21" s="51"/>
      <c r="O21" s="51"/>
    </row>
    <row r="22" spans="1:15" s="19" customFormat="1" ht="10.5" customHeight="1" x14ac:dyDescent="0.2">
      <c r="A22" s="40"/>
      <c r="B22" s="52" t="s">
        <v>85</v>
      </c>
      <c r="C22" s="40"/>
      <c r="D22" s="50"/>
      <c r="E22" s="50"/>
      <c r="F22" s="50"/>
      <c r="G22" s="50"/>
      <c r="H22" s="51"/>
      <c r="I22" s="51"/>
      <c r="J22" s="51"/>
      <c r="K22" s="51"/>
      <c r="L22" s="51"/>
      <c r="M22" s="51"/>
      <c r="N22" s="51"/>
      <c r="O22" s="51"/>
    </row>
    <row r="23" spans="1:15" s="39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O20"/>
  <sheetViews>
    <sheetView showGridLines="0" view="pageBreakPreview" zoomScaleNormal="100" zoomScaleSheetLayoutView="100" workbookViewId="0">
      <selection activeCell="M8" sqref="M8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5" width="10.6640625" style="33" hidden="1" customWidth="1"/>
    <col min="6" max="10" width="10.6640625" style="33" customWidth="1"/>
    <col min="11" max="11" width="9.77734375" style="33" customWidth="1"/>
    <col min="12" max="16384" width="9" style="33"/>
  </cols>
  <sheetData>
    <row r="1" spans="1:15" ht="13.5" customHeight="1" x14ac:dyDescent="0.2"/>
    <row r="2" spans="1:15" ht="22.5" customHeight="1" x14ac:dyDescent="0.2">
      <c r="A2" s="149"/>
      <c r="B2" s="34" t="s">
        <v>274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513"/>
      <c r="O2" s="35"/>
    </row>
    <row r="3" spans="1:15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514"/>
      <c r="O3" s="16"/>
    </row>
    <row r="4" spans="1:15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N4" s="65"/>
      <c r="O4" s="65" t="s">
        <v>77</v>
      </c>
    </row>
    <row r="5" spans="1:15" s="37" customFormat="1" ht="9.6" x14ac:dyDescent="0.2">
      <c r="A5" s="46"/>
      <c r="B5" s="46"/>
      <c r="C5" s="46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134">
        <v>2017</v>
      </c>
      <c r="N5" s="134">
        <v>2018</v>
      </c>
      <c r="O5" s="135">
        <v>2019</v>
      </c>
    </row>
    <row r="6" spans="1:15" s="37" customFormat="1" ht="15" customHeight="1" x14ac:dyDescent="0.2">
      <c r="A6" s="190" t="s">
        <v>248</v>
      </c>
      <c r="B6" s="190"/>
      <c r="C6" s="191" t="s">
        <v>94</v>
      </c>
      <c r="D6" s="192"/>
      <c r="E6" s="192"/>
      <c r="F6" s="192"/>
      <c r="G6" s="192"/>
      <c r="H6" s="192"/>
      <c r="I6" s="192"/>
      <c r="J6" s="192"/>
      <c r="K6" s="192"/>
      <c r="L6" s="193"/>
      <c r="M6" s="193"/>
      <c r="N6" s="192"/>
      <c r="O6" s="193"/>
    </row>
    <row r="7" spans="1:15" s="37" customFormat="1" ht="15" customHeight="1" x14ac:dyDescent="0.2">
      <c r="A7" s="46" t="s">
        <v>196</v>
      </c>
      <c r="B7" s="46"/>
      <c r="C7" s="49" t="s">
        <v>95</v>
      </c>
      <c r="D7" s="77">
        <f>連PL!D29/投資!D25</f>
        <v>1.2609718157560881</v>
      </c>
      <c r="E7" s="77">
        <f>連PL!E29/投資!E25</f>
        <v>1.3192314115931512</v>
      </c>
      <c r="F7" s="77">
        <f>連PL!F29/投資!F25</f>
        <v>1.3163452736781875</v>
      </c>
      <c r="G7" s="77">
        <f>連PL!G29/投資!G25</f>
        <v>1.2986230867177457</v>
      </c>
      <c r="H7" s="77">
        <f>連PL!H29/投資!H25</f>
        <v>1.3136410941391083</v>
      </c>
      <c r="I7" s="50">
        <f>連PL!I29/投資!I25</f>
        <v>1.1358658323903181</v>
      </c>
      <c r="J7" s="50">
        <f>連PL!J29/投資!J25</f>
        <v>1.2581903783595052</v>
      </c>
      <c r="K7" s="50">
        <f>連PL!K29/投資!K25</f>
        <v>1.1672393654282411</v>
      </c>
      <c r="L7" s="50">
        <f>連PL!L29/投資!L25</f>
        <v>1.2172425477486484</v>
      </c>
      <c r="M7" s="50">
        <f>連PL!M29/投資!M25</f>
        <v>1.3608546102107693</v>
      </c>
      <c r="N7" s="50">
        <f>連PL!N29/投資!N25</f>
        <v>1.4061551905360108</v>
      </c>
      <c r="O7" s="51">
        <f>連PL!O29/投資!O25</f>
        <v>1.1369747727604071</v>
      </c>
    </row>
    <row r="8" spans="1:15" s="37" customFormat="1" ht="15" customHeight="1" x14ac:dyDescent="0.2">
      <c r="A8" s="425" t="s">
        <v>322</v>
      </c>
      <c r="B8" s="437"/>
      <c r="C8" s="426" t="s">
        <v>324</v>
      </c>
      <c r="D8" s="438">
        <f>連PL!D29/((連BS!C43+連BS!D43)/2)</f>
        <v>4.0311325585285065</v>
      </c>
      <c r="E8" s="438">
        <f>連PL!E29/((連BS!D43+連BS!E43)/2)</f>
        <v>4.2193803756388188</v>
      </c>
      <c r="F8" s="438">
        <f>連PL!F29/((連BS!E43+連BS!F43)/2)</f>
        <v>3.9102306146181141</v>
      </c>
      <c r="G8" s="438">
        <f>連PL!G29/((連BS!F43+連BS!G43)/2)</f>
        <v>3.2532622216862284</v>
      </c>
      <c r="H8" s="438">
        <f>連PL!H29/((連BS!G43+連BS!H43)/2)</f>
        <v>3.0637363898235956</v>
      </c>
      <c r="I8" s="439">
        <f>連PL!I29/((連BS!H43+連BS!I43)/2)</f>
        <v>2.6044394587243787</v>
      </c>
      <c r="J8" s="439">
        <f>連PL!J29/((連BS!I43+連BS!J43)/2)</f>
        <v>2.9998879909240799</v>
      </c>
      <c r="K8" s="439">
        <f>連PL!K29/((連BS!J43+連BS!K43)/2)</f>
        <v>2.9606275675203211</v>
      </c>
      <c r="L8" s="439">
        <f>連PL!L29/((連BS!K43+連BS!L43)/2)</f>
        <v>2.9310701767149716</v>
      </c>
      <c r="M8" s="439">
        <f>連PL!M29/((連BS!L43+連BS!M43)/2)</f>
        <v>3.276607317156115</v>
      </c>
      <c r="N8" s="439">
        <f>連PL!N29/((連BS!M43+連BS!N43)/2)</f>
        <v>3.4208197766369675</v>
      </c>
      <c r="O8" s="440">
        <f>連PL!O29/((連BS!N43+連BS!O43)/2)</f>
        <v>2.7899812892646643</v>
      </c>
    </row>
    <row r="9" spans="1:15" s="19" customFormat="1" ht="10.5" customHeight="1" x14ac:dyDescent="0.2">
      <c r="A9" s="40"/>
      <c r="B9" s="52" t="s">
        <v>78</v>
      </c>
      <c r="C9" s="40"/>
      <c r="D9" s="50"/>
      <c r="E9" s="50"/>
      <c r="F9" s="50"/>
      <c r="G9" s="50"/>
      <c r="H9" s="50"/>
      <c r="I9" s="50"/>
      <c r="J9" s="50"/>
      <c r="K9" s="50"/>
      <c r="L9" s="51"/>
      <c r="M9" s="51"/>
      <c r="N9" s="50"/>
      <c r="O9" s="51"/>
    </row>
    <row r="10" spans="1:15" s="19" customFormat="1" ht="10.5" customHeight="1" x14ac:dyDescent="0.2">
      <c r="A10" s="40"/>
      <c r="B10" s="52" t="s">
        <v>79</v>
      </c>
      <c r="C10" s="40"/>
      <c r="D10" s="50"/>
      <c r="E10" s="50"/>
      <c r="F10" s="50"/>
      <c r="G10" s="50"/>
      <c r="H10" s="50"/>
      <c r="I10" s="50"/>
      <c r="J10" s="50"/>
      <c r="K10" s="50"/>
      <c r="L10" s="51"/>
      <c r="M10" s="51"/>
      <c r="N10" s="50"/>
      <c r="O10" s="51"/>
    </row>
    <row r="11" spans="1:15" s="19" customFormat="1" ht="9.75" customHeight="1" x14ac:dyDescent="0.2">
      <c r="A11" s="9"/>
      <c r="B11" s="9"/>
      <c r="C11" s="21"/>
      <c r="D11" s="79"/>
      <c r="E11" s="79"/>
      <c r="F11" s="53"/>
      <c r="G11" s="45"/>
      <c r="H11" s="45"/>
      <c r="I11" s="45"/>
      <c r="J11" s="45"/>
      <c r="K11" s="45"/>
      <c r="L11" s="45"/>
      <c r="M11" s="45"/>
      <c r="N11" s="45"/>
      <c r="O11" s="45" t="s">
        <v>64</v>
      </c>
    </row>
    <row r="12" spans="1:15" s="37" customFormat="1" ht="15" customHeight="1" x14ac:dyDescent="0.2">
      <c r="A12" s="190" t="s">
        <v>249</v>
      </c>
      <c r="B12" s="190"/>
      <c r="C12" s="191" t="s">
        <v>96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3"/>
    </row>
    <row r="13" spans="1:15" s="37" customFormat="1" ht="15" customHeight="1" x14ac:dyDescent="0.2">
      <c r="A13" s="47" t="s">
        <v>184</v>
      </c>
      <c r="B13" s="47"/>
      <c r="C13" s="48" t="s">
        <v>97</v>
      </c>
      <c r="D13" s="202">
        <f>(連PL!D29/連PL!C29)-1</f>
        <v>2.4414342973187564E-2</v>
      </c>
      <c r="E13" s="202">
        <f>(連PL!E29/連PL!D29)-1</f>
        <v>6.1000210662439658E-2</v>
      </c>
      <c r="F13" s="202">
        <f>(連PL!F29/連PL!E29)-1</f>
        <v>4.5243218127996032E-2</v>
      </c>
      <c r="G13" s="202">
        <f>(連PL!G29/連PL!F29)-1</f>
        <v>7.1090798275670553E-2</v>
      </c>
      <c r="H13" s="202">
        <f>(連PL!H29/連PL!G29)-1</f>
        <v>0.16509135912675332</v>
      </c>
      <c r="I13" s="202">
        <f>(連PL!I29/連PL!H29)-1</f>
        <v>-0.1016466138151203</v>
      </c>
      <c r="J13" s="202">
        <f>(連PL!J29/連PL!I29)-1</f>
        <v>0.10960430481009587</v>
      </c>
      <c r="K13" s="202">
        <f>(連PL!K29/連PL!J29)-1</f>
        <v>-6.2009007398228677E-2</v>
      </c>
      <c r="L13" s="202">
        <f>(連PL!L29/連PL!K29)-1</f>
        <v>-2.2715712754015183E-2</v>
      </c>
      <c r="M13" s="202">
        <f>(連PL!M29/連PL!L29)-1</f>
        <v>4.1349029703192208E-2</v>
      </c>
      <c r="N13" s="202">
        <f>(連PL!N29/連PL!M29)-1</f>
        <v>-2.0339443154539949E-2</v>
      </c>
      <c r="O13" s="203">
        <f>(連PL!O29/連PL!N29)-1</f>
        <v>-0.22215412690057268</v>
      </c>
    </row>
    <row r="14" spans="1:15" s="37" customFormat="1" ht="15" customHeight="1" x14ac:dyDescent="0.2">
      <c r="A14" s="47" t="s">
        <v>185</v>
      </c>
      <c r="B14" s="47"/>
      <c r="C14" s="48" t="s">
        <v>98</v>
      </c>
      <c r="D14" s="202">
        <f>(連PL!D33/連PL!C33)-1</f>
        <v>-6.5112290682046048E-2</v>
      </c>
      <c r="E14" s="202">
        <f>(連PL!E33/連PL!D33)-1</f>
        <v>2.8485208979935006E-2</v>
      </c>
      <c r="F14" s="202">
        <f>(連PL!F33/連PL!E33)-1</f>
        <v>-3.1636550323980828E-2</v>
      </c>
      <c r="G14" s="202">
        <f>(連PL!G33/連PL!F33)-1</f>
        <v>0.18800788939504343</v>
      </c>
      <c r="H14" s="202">
        <f>(連PL!H33/連PL!G33)-1</f>
        <v>0.15312885560428291</v>
      </c>
      <c r="I14" s="202">
        <f>(連PL!I33/連PL!H33)-1</f>
        <v>-0.20111831162004812</v>
      </c>
      <c r="J14" s="202">
        <f>(連PL!J33/連PL!I33)-1</f>
        <v>0.22394414590209077</v>
      </c>
      <c r="K14" s="202">
        <f>(連PL!K33/連PL!J33)-1</f>
        <v>-2.2364919748383318</v>
      </c>
      <c r="L14" s="377" t="s">
        <v>390</v>
      </c>
      <c r="M14" s="377">
        <f>(連PL!M33/連PL!L33)-1</f>
        <v>0.26278663864308394</v>
      </c>
      <c r="N14" s="377">
        <f>(連PL!N33/連PL!M33)-1</f>
        <v>0.30143885106713042</v>
      </c>
      <c r="O14" s="365">
        <f>(連PL!O33/連PL!N33)-1</f>
        <v>-0.46520960838731551</v>
      </c>
    </row>
    <row r="15" spans="1:15" s="37" customFormat="1" ht="15" customHeight="1" x14ac:dyDescent="0.2">
      <c r="A15" s="47" t="s">
        <v>186</v>
      </c>
      <c r="B15" s="47"/>
      <c r="C15" s="48" t="s">
        <v>99</v>
      </c>
      <c r="D15" s="202">
        <f>(連PL!D34/連PL!C34)-1</f>
        <v>-6.2795684788521378E-2</v>
      </c>
      <c r="E15" s="202">
        <f>(連PL!E34/連PL!D34)-1</f>
        <v>3.6492105171908484E-2</v>
      </c>
      <c r="F15" s="202">
        <f>(連PL!F34/連PL!E34)-1</f>
        <v>-4.0376722692014644E-2</v>
      </c>
      <c r="G15" s="202">
        <f>(連PL!G34/連PL!F34)-1</f>
        <v>0.16110173135477801</v>
      </c>
      <c r="H15" s="202">
        <f>(連PL!H34/連PL!G34)-1</f>
        <v>0.17742531308811316</v>
      </c>
      <c r="I15" s="202">
        <f>(連PL!I34/連PL!H34)-1</f>
        <v>-0.20693455371555958</v>
      </c>
      <c r="J15" s="202">
        <f>(連PL!J34/連PL!I34)-1</f>
        <v>0.22408708955220447</v>
      </c>
      <c r="K15" s="202">
        <f>(連PL!K34/連PL!J34)-1</f>
        <v>-2.2184603646796921</v>
      </c>
      <c r="L15" s="377" t="s">
        <v>390</v>
      </c>
      <c r="M15" s="377">
        <f>(連PL!M34/連PL!L34)-1</f>
        <v>0.23651689328549308</v>
      </c>
      <c r="N15" s="377">
        <f>(連PL!N34/連PL!M34)-1</f>
        <v>0.36638784576707972</v>
      </c>
      <c r="O15" s="365">
        <f>(連PL!O34/連PL!N34)-1</f>
        <v>-0.45966382431910457</v>
      </c>
    </row>
    <row r="16" spans="1:15" s="37" customFormat="1" ht="15" customHeight="1" x14ac:dyDescent="0.2">
      <c r="A16" s="425" t="s">
        <v>197</v>
      </c>
      <c r="B16" s="441"/>
      <c r="C16" s="426" t="s">
        <v>100</v>
      </c>
      <c r="D16" s="442">
        <f>(連PL!D36/連PL!C36)-1</f>
        <v>-0.1048203588330926</v>
      </c>
      <c r="E16" s="442">
        <f>(連PL!E36/連PL!D36)-1</f>
        <v>1.2855227950284043E-2</v>
      </c>
      <c r="F16" s="442">
        <f>(連PL!F36/連PL!E36)-1</f>
        <v>-0.28379465202548904</v>
      </c>
      <c r="G16" s="442">
        <f>(連PL!G36/連PL!F36)-1</f>
        <v>0.48053563855225989</v>
      </c>
      <c r="H16" s="442">
        <f>(連PL!H36/連PL!G36)-1</f>
        <v>0.18081210509625323</v>
      </c>
      <c r="I16" s="442">
        <f>(連PL!I36/連PL!H36)-1</f>
        <v>-3.9477523451510566E-2</v>
      </c>
      <c r="J16" s="442">
        <f>(連PL!J36/連PL!I36)-1</f>
        <v>0.11284401916846676</v>
      </c>
      <c r="K16" s="442">
        <f>(連PL!K36/連PL!J36)-1</f>
        <v>-3.5258304275767789</v>
      </c>
      <c r="L16" s="443" t="s">
        <v>390</v>
      </c>
      <c r="M16" s="443" t="s">
        <v>390</v>
      </c>
      <c r="N16" s="443">
        <f>(連PL!N36/連PL!M36)-1</f>
        <v>0.82352180658507179</v>
      </c>
      <c r="O16" s="444">
        <f>(連PL!O36/連PL!N36)-1</f>
        <v>-0.52870461634420984</v>
      </c>
    </row>
    <row r="17" spans="1:10" s="19" customFormat="1" ht="10.5" customHeight="1" x14ac:dyDescent="0.2">
      <c r="A17" s="40"/>
      <c r="B17" s="40"/>
      <c r="C17" s="57"/>
      <c r="D17" s="77"/>
      <c r="E17" s="77"/>
      <c r="F17" s="77"/>
      <c r="G17" s="77"/>
      <c r="H17" s="78"/>
      <c r="I17" s="78"/>
      <c r="J17" s="78"/>
    </row>
    <row r="18" spans="1:10" s="19" customFormat="1" ht="9.75" customHeight="1" x14ac:dyDescent="0.2">
      <c r="A18" s="9"/>
      <c r="B18" s="9"/>
      <c r="C18" s="21"/>
      <c r="D18" s="79"/>
      <c r="E18" s="79"/>
      <c r="F18" s="79"/>
      <c r="G18" s="53"/>
      <c r="H18" s="65"/>
      <c r="I18" s="65"/>
      <c r="J18" s="65"/>
    </row>
    <row r="19" spans="1:10" s="19" customFormat="1" ht="13.5" customHeight="1" x14ac:dyDescent="0.2"/>
    <row r="20" spans="1:10" s="19" customFormat="1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O37"/>
  <sheetViews>
    <sheetView showGridLines="0" view="pageBreakPreview" zoomScaleNormal="100" zoomScaleSheetLayoutView="100" workbookViewId="0">
      <selection activeCell="O7" sqref="O7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5" width="10.6640625" style="33" hidden="1" customWidth="1"/>
    <col min="6" max="10" width="10.6640625" style="33" customWidth="1"/>
    <col min="11" max="11" width="9.6640625" style="33" customWidth="1"/>
    <col min="12" max="13" width="9" style="33"/>
    <col min="14" max="15" width="9.4414062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49"/>
      <c r="B2" s="34" t="s">
        <v>273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16"/>
      <c r="O3" s="16"/>
    </row>
    <row r="4" spans="1:15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N4" s="65"/>
      <c r="O4" s="65" t="s">
        <v>63</v>
      </c>
    </row>
    <row r="5" spans="1:15" s="37" customFormat="1" ht="9.6" x14ac:dyDescent="0.2">
      <c r="A5" s="46"/>
      <c r="B5" s="46"/>
      <c r="C5" s="46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134">
        <v>2017</v>
      </c>
      <c r="N5" s="134">
        <v>2018</v>
      </c>
      <c r="O5" s="135">
        <v>2019</v>
      </c>
    </row>
    <row r="6" spans="1:15" s="37" customFormat="1" ht="15" customHeight="1" x14ac:dyDescent="0.2">
      <c r="A6" s="190" t="s">
        <v>43</v>
      </c>
      <c r="B6" s="190"/>
      <c r="C6" s="191" t="s">
        <v>118</v>
      </c>
      <c r="D6" s="192"/>
      <c r="E6" s="192"/>
      <c r="F6" s="192"/>
      <c r="G6" s="192"/>
      <c r="H6" s="192"/>
      <c r="I6" s="192"/>
      <c r="J6" s="192"/>
      <c r="K6" s="192"/>
      <c r="L6" s="193"/>
      <c r="M6" s="193"/>
      <c r="N6" s="192"/>
      <c r="O6" s="193"/>
    </row>
    <row r="7" spans="1:15" s="37" customFormat="1" ht="15" customHeight="1" x14ac:dyDescent="0.2">
      <c r="A7" s="425" t="s">
        <v>251</v>
      </c>
      <c r="B7" s="425"/>
      <c r="C7" s="426" t="s">
        <v>101</v>
      </c>
      <c r="D7" s="445">
        <f>連BS!D36</f>
        <v>18164</v>
      </c>
      <c r="E7" s="445">
        <f>連BS!E36</f>
        <v>19730</v>
      </c>
      <c r="F7" s="445">
        <f>連BS!F36</f>
        <v>19965</v>
      </c>
      <c r="G7" s="445">
        <f>連BS!G36</f>
        <v>23132</v>
      </c>
      <c r="H7" s="445">
        <f>連BS!H36</f>
        <v>26506</v>
      </c>
      <c r="I7" s="445">
        <f>連BS!I36</f>
        <v>25066</v>
      </c>
      <c r="J7" s="445">
        <f>連BS!J36</f>
        <v>26595</v>
      </c>
      <c r="K7" s="446">
        <f>連BS!K36</f>
        <v>25638</v>
      </c>
      <c r="L7" s="446">
        <f>連BS!L36</f>
        <v>23312</v>
      </c>
      <c r="M7" s="446">
        <f>連BS!M36</f>
        <v>22283</v>
      </c>
      <c r="N7" s="515">
        <f>連BS!N36</f>
        <v>20945</v>
      </c>
      <c r="O7" s="447">
        <f>連BS!O36</f>
        <v>20640</v>
      </c>
    </row>
    <row r="8" spans="1:15" s="37" customFormat="1" ht="15" customHeight="1" x14ac:dyDescent="0.2">
      <c r="A8" s="425" t="s">
        <v>306</v>
      </c>
      <c r="B8" s="425"/>
      <c r="C8" s="426" t="s">
        <v>102</v>
      </c>
      <c r="D8" s="448">
        <f t="shared" ref="D8:L8" si="0">ROUNDDOWN(D25,0)</f>
        <v>18683</v>
      </c>
      <c r="E8" s="448">
        <f t="shared" si="0"/>
        <v>18947</v>
      </c>
      <c r="F8" s="448">
        <f t="shared" si="0"/>
        <v>19848</v>
      </c>
      <c r="G8" s="448">
        <f t="shared" si="0"/>
        <v>21549</v>
      </c>
      <c r="H8" s="448">
        <f t="shared" si="0"/>
        <v>24819</v>
      </c>
      <c r="I8" s="449">
        <f t="shared" si="0"/>
        <v>25786</v>
      </c>
      <c r="J8" s="449">
        <f t="shared" si="0"/>
        <v>25831</v>
      </c>
      <c r="K8" s="450">
        <f t="shared" si="0"/>
        <v>26117</v>
      </c>
      <c r="L8" s="450">
        <f t="shared" si="0"/>
        <v>24475</v>
      </c>
      <c r="M8" s="450">
        <f t="shared" ref="M8:O9" si="1">ROUNDDOWN(M25,0)</f>
        <v>22797</v>
      </c>
      <c r="N8" s="516">
        <f t="shared" si="1"/>
        <v>21614</v>
      </c>
      <c r="O8" s="451">
        <f t="shared" si="1"/>
        <v>20793</v>
      </c>
    </row>
    <row r="9" spans="1:15" s="37" customFormat="1" ht="15" customHeight="1" x14ac:dyDescent="0.2">
      <c r="A9" s="425" t="s">
        <v>250</v>
      </c>
      <c r="B9" s="425"/>
      <c r="C9" s="426" t="s">
        <v>74</v>
      </c>
      <c r="D9" s="448">
        <f t="shared" ref="D9:L9" si="2">ROUNDDOWN(D26,0)</f>
        <v>11337</v>
      </c>
      <c r="E9" s="448">
        <f t="shared" si="2"/>
        <v>12225</v>
      </c>
      <c r="F9" s="448">
        <f t="shared" si="2"/>
        <v>12926</v>
      </c>
      <c r="G9" s="448">
        <f t="shared" si="2"/>
        <v>13607</v>
      </c>
      <c r="H9" s="448">
        <f t="shared" si="2"/>
        <v>14491</v>
      </c>
      <c r="I9" s="449">
        <f t="shared" si="2"/>
        <v>15560</v>
      </c>
      <c r="J9" s="449">
        <f t="shared" si="2"/>
        <v>16371</v>
      </c>
      <c r="K9" s="450">
        <f t="shared" si="2"/>
        <v>13940</v>
      </c>
      <c r="L9" s="450">
        <f t="shared" si="2"/>
        <v>8135</v>
      </c>
      <c r="M9" s="450">
        <f t="shared" si="1"/>
        <v>6209</v>
      </c>
      <c r="N9" s="516">
        <f t="shared" si="1"/>
        <v>9486</v>
      </c>
      <c r="O9" s="451">
        <f t="shared" si="1"/>
        <v>12305</v>
      </c>
    </row>
    <row r="10" spans="1:15" s="37" customFormat="1" ht="15" customHeight="1" x14ac:dyDescent="0.2">
      <c r="A10" s="425" t="s">
        <v>168</v>
      </c>
      <c r="B10" s="425"/>
      <c r="C10" s="426" t="s">
        <v>140</v>
      </c>
      <c r="D10" s="427">
        <f>連PL!D6</f>
        <v>23559</v>
      </c>
      <c r="E10" s="427">
        <f>連PL!E6</f>
        <v>24996</v>
      </c>
      <c r="F10" s="427">
        <f>連PL!F6</f>
        <v>26127</v>
      </c>
      <c r="G10" s="427">
        <f>連PL!G6</f>
        <v>27984</v>
      </c>
      <c r="H10" s="427">
        <f>連PL!H6</f>
        <v>32604</v>
      </c>
      <c r="I10" s="427">
        <f>連PL!I6</f>
        <v>29290</v>
      </c>
      <c r="J10" s="427">
        <f>連PL!J6</f>
        <v>32500</v>
      </c>
      <c r="K10" s="427">
        <f>連PL!K6</f>
        <v>30485</v>
      </c>
      <c r="L10" s="427">
        <f>連PL!L6</f>
        <v>29792</v>
      </c>
      <c r="M10" s="427">
        <f>連PL!M6</f>
        <v>31024</v>
      </c>
      <c r="N10" s="517">
        <f>連PL!N6</f>
        <v>30393</v>
      </c>
      <c r="O10" s="452">
        <f>連PL!O6</f>
        <v>23641</v>
      </c>
    </row>
    <row r="11" spans="1:15" s="37" customFormat="1" ht="15" customHeight="1" x14ac:dyDescent="0.2">
      <c r="A11" s="453" t="s">
        <v>178</v>
      </c>
      <c r="B11" s="453"/>
      <c r="C11" s="454" t="s">
        <v>145</v>
      </c>
      <c r="D11" s="455">
        <f>連PL!D23</f>
        <v>1374</v>
      </c>
      <c r="E11" s="455">
        <f>連PL!E23</f>
        <v>1392</v>
      </c>
      <c r="F11" s="455">
        <f>連PL!F23</f>
        <v>997</v>
      </c>
      <c r="G11" s="455">
        <f>連PL!G23</f>
        <v>1476</v>
      </c>
      <c r="H11" s="455">
        <f>連PL!H23</f>
        <v>1743</v>
      </c>
      <c r="I11" s="455">
        <f>連PL!I23</f>
        <v>1674</v>
      </c>
      <c r="J11" s="455">
        <f>連PL!J23</f>
        <v>1863</v>
      </c>
      <c r="K11" s="455">
        <f>連PL!K23</f>
        <v>-4707</v>
      </c>
      <c r="L11" s="455">
        <f>連PL!L23</f>
        <v>-6094</v>
      </c>
      <c r="M11" s="455">
        <f>連PL!M23</f>
        <v>2366</v>
      </c>
      <c r="N11" s="518">
        <f>連PL!N23</f>
        <v>4315</v>
      </c>
      <c r="O11" s="456">
        <f>連PL!O23</f>
        <v>2034</v>
      </c>
    </row>
    <row r="12" spans="1:15" s="37" customFormat="1" ht="6.75" customHeight="1" x14ac:dyDescent="0.2">
      <c r="A12" s="70"/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3"/>
      <c r="M12" s="73"/>
      <c r="N12" s="72"/>
      <c r="O12" s="73"/>
    </row>
    <row r="13" spans="1:15" s="37" customFormat="1" ht="9.75" customHeight="1" x14ac:dyDescent="0.2">
      <c r="A13" s="74"/>
      <c r="B13" s="74"/>
      <c r="C13" s="75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 t="s">
        <v>64</v>
      </c>
    </row>
    <row r="14" spans="1:15" s="37" customFormat="1" ht="15" customHeight="1" x14ac:dyDescent="0.2">
      <c r="A14" s="457" t="s">
        <v>44</v>
      </c>
      <c r="B14" s="457"/>
      <c r="C14" s="458" t="s">
        <v>45</v>
      </c>
      <c r="D14" s="459"/>
      <c r="E14" s="459"/>
      <c r="F14" s="459"/>
      <c r="G14" s="460"/>
      <c r="H14" s="460"/>
      <c r="I14" s="460"/>
      <c r="J14" s="460"/>
      <c r="K14" s="460"/>
      <c r="L14" s="461"/>
      <c r="M14" s="461"/>
      <c r="N14" s="460"/>
      <c r="O14" s="461"/>
    </row>
    <row r="15" spans="1:15" s="37" customFormat="1" ht="15" customHeight="1" x14ac:dyDescent="0.2">
      <c r="A15" s="462" t="s">
        <v>75</v>
      </c>
      <c r="B15" s="462"/>
      <c r="C15" s="463" t="s">
        <v>103</v>
      </c>
      <c r="D15" s="464">
        <f>連PL!D36/D26</f>
        <v>0.12127501115679085</v>
      </c>
      <c r="E15" s="464">
        <f>連PL!E36/E26</f>
        <v>0.11390572061746203</v>
      </c>
      <c r="F15" s="464">
        <f>連PL!F36/F26</f>
        <v>7.7160439745089238E-2</v>
      </c>
      <c r="G15" s="464">
        <f>連PL!G36/G26</f>
        <v>0.10851903307666998</v>
      </c>
      <c r="H15" s="464">
        <f>連PL!H36/H26</f>
        <v>0.12032710077457363</v>
      </c>
      <c r="I15" s="464">
        <f>連PL!I36/I26</f>
        <v>0.10763067109901449</v>
      </c>
      <c r="J15" s="464">
        <f>連PL!J36/J26</f>
        <v>0.11384693579338576</v>
      </c>
      <c r="K15" s="464">
        <f>連PL!K36/K26</f>
        <v>-0.3376927714933381</v>
      </c>
      <c r="L15" s="464">
        <f>連PL!L36/L26</f>
        <v>-0.74912836823527396</v>
      </c>
      <c r="M15" s="464">
        <f>連PL!M36/M26</f>
        <v>0.3811829483534927</v>
      </c>
      <c r="N15" s="464">
        <f>連PL!N36/N26</f>
        <v>0.4549400793797615</v>
      </c>
      <c r="O15" s="465">
        <f>連PL!O36/O26</f>
        <v>0.16529443148824158</v>
      </c>
    </row>
    <row r="16" spans="1:15" s="37" customFormat="1" ht="15" customHeight="1" x14ac:dyDescent="0.2">
      <c r="A16" s="466" t="s">
        <v>65</v>
      </c>
      <c r="B16" s="466"/>
      <c r="C16" s="467" t="s">
        <v>46</v>
      </c>
      <c r="D16" s="468">
        <f>連PL!D34/D25</f>
        <v>0.13583652391871906</v>
      </c>
      <c r="E16" s="468">
        <f>連PL!E34/E25</f>
        <v>0.13882979794393333</v>
      </c>
      <c r="F16" s="468">
        <f>連PL!F34/F25</f>
        <v>0.12717886419325644</v>
      </c>
      <c r="G16" s="468">
        <f>連PL!G34/G25</f>
        <v>0.13601043430506896</v>
      </c>
      <c r="H16" s="468">
        <f>連PL!H34/H25</f>
        <v>0.13903982766966103</v>
      </c>
      <c r="I16" s="469">
        <f>連PL!I34/I25</f>
        <v>0.10613322226512686</v>
      </c>
      <c r="J16" s="469">
        <f>連PL!J34/J25</f>
        <v>0.12969249888299009</v>
      </c>
      <c r="K16" s="469">
        <f>連PL!K34/K25</f>
        <v>-0.1562935885963794</v>
      </c>
      <c r="L16" s="469">
        <f>連PL!L34/L25</f>
        <v>0.10498846802395222</v>
      </c>
      <c r="M16" s="469">
        <f>連PL!M34/M25</f>
        <v>0.13937341468743525</v>
      </c>
      <c r="N16" s="469">
        <f>連PL!N34/N25</f>
        <v>0.20086294843429248</v>
      </c>
      <c r="O16" s="470">
        <f>連PL!O34/O25</f>
        <v>0.11282046892101641</v>
      </c>
    </row>
    <row r="17" spans="1:15" s="19" customFormat="1" ht="10.5" customHeight="1" x14ac:dyDescent="0.2">
      <c r="A17" s="40"/>
      <c r="B17" s="52" t="s">
        <v>76</v>
      </c>
      <c r="C17" s="40"/>
      <c r="D17" s="50"/>
      <c r="E17" s="50"/>
      <c r="F17" s="50"/>
      <c r="G17" s="50"/>
      <c r="H17" s="51"/>
      <c r="I17" s="51"/>
    </row>
    <row r="18" spans="1:15" s="19" customFormat="1" ht="10.5" customHeight="1" x14ac:dyDescent="0.2">
      <c r="A18" s="40"/>
      <c r="B18" s="52" t="s">
        <v>389</v>
      </c>
      <c r="C18" s="40"/>
      <c r="D18" s="50"/>
      <c r="E18" s="50"/>
      <c r="F18" s="50"/>
      <c r="G18" s="50"/>
      <c r="H18" s="51"/>
      <c r="I18" s="51"/>
    </row>
    <row r="19" spans="1:15" s="19" customFormat="1" ht="9.75" customHeight="1" x14ac:dyDescent="0.2">
      <c r="A19" s="9"/>
      <c r="B19" s="9"/>
      <c r="C19" s="21"/>
      <c r="D19" s="53"/>
      <c r="E19" s="53"/>
      <c r="F19" s="53"/>
      <c r="G19" s="45"/>
      <c r="H19" s="45"/>
      <c r="I19" s="45"/>
    </row>
    <row r="20" spans="1:15" s="19" customFormat="1" ht="13.5" customHeight="1" x14ac:dyDescent="0.2"/>
    <row r="21" spans="1:15" s="19" customFormat="1" ht="13.5" customHeight="1" x14ac:dyDescent="0.2"/>
    <row r="22" spans="1:15" s="19" customFormat="1" ht="13.5" customHeight="1" x14ac:dyDescent="0.2"/>
    <row r="23" spans="1:15" s="19" customFormat="1" ht="9.6" x14ac:dyDescent="0.2">
      <c r="B23" s="19" t="s">
        <v>309</v>
      </c>
      <c r="C23" s="19">
        <v>2007</v>
      </c>
      <c r="D23" s="134">
        <v>2008</v>
      </c>
      <c r="E23" s="134">
        <v>2009</v>
      </c>
      <c r="F23" s="134">
        <v>2010</v>
      </c>
      <c r="G23" s="134">
        <v>2011</v>
      </c>
      <c r="H23" s="134">
        <v>2012</v>
      </c>
      <c r="I23" s="134">
        <v>2013</v>
      </c>
      <c r="J23" s="134">
        <v>2014</v>
      </c>
      <c r="K23" s="134">
        <v>2015</v>
      </c>
      <c r="L23" s="134">
        <v>2016</v>
      </c>
      <c r="M23" s="134">
        <v>2017</v>
      </c>
      <c r="N23" s="134">
        <v>2018</v>
      </c>
      <c r="O23" s="134">
        <v>2019</v>
      </c>
    </row>
    <row r="24" spans="1:15" s="19" customFormat="1" ht="9.6" x14ac:dyDescent="0.2">
      <c r="B24" s="19" t="s">
        <v>310</v>
      </c>
    </row>
    <row r="25" spans="1:15" s="37" customFormat="1" ht="10.8" x14ac:dyDescent="0.2">
      <c r="B25" s="214" t="s">
        <v>306</v>
      </c>
      <c r="C25" s="32">
        <v>17237.431</v>
      </c>
      <c r="D25" s="215">
        <f>(連BS!C44+連BS!D44)/2</f>
        <v>18683.2225</v>
      </c>
      <c r="E25" s="215">
        <f>(連BS!D44+連BS!E44)/2</f>
        <v>18947.488499999999</v>
      </c>
      <c r="F25" s="215">
        <f>(連BS!E44+連BS!F44)/2</f>
        <v>19848.156500000001</v>
      </c>
      <c r="G25" s="215">
        <f>(連BS!F44+連BS!G44)/2</f>
        <v>21549.299787</v>
      </c>
      <c r="H25" s="215">
        <f>(連BS!G44+連BS!H44)/2</f>
        <v>24819.872023999997</v>
      </c>
      <c r="I25" s="215">
        <f>(連BS!H44+連BS!I44)/2</f>
        <v>25786.739737</v>
      </c>
      <c r="J25" s="215">
        <f>(連BS!I44+連BS!J44)/2</f>
        <v>25831.239500000003</v>
      </c>
      <c r="K25" s="215">
        <f>(連BS!J44+連BS!K44)/2</f>
        <v>26117.424500000001</v>
      </c>
      <c r="L25" s="215">
        <f>(連BS!K44+連BS!L44)/2</f>
        <v>24475.640500000001</v>
      </c>
      <c r="M25" s="215">
        <f>(連BS!L44+連BS!M44)/2</f>
        <v>22797.949000000001</v>
      </c>
      <c r="N25" s="471">
        <f>(連BS!M44+連BS!N44)/2</f>
        <v>21614.733</v>
      </c>
      <c r="O25" s="471">
        <f>(連BS!N44+連BS!O44)/2</f>
        <v>20793.416499999999</v>
      </c>
    </row>
    <row r="26" spans="1:15" s="37" customFormat="1" ht="10.8" x14ac:dyDescent="0.2">
      <c r="B26" s="214" t="s">
        <v>250</v>
      </c>
      <c r="C26" s="32">
        <v>9289.4529999999995</v>
      </c>
      <c r="D26" s="216">
        <f>('連BS-2'!C59+'連BS-2'!D59)/2</f>
        <v>11337.2655</v>
      </c>
      <c r="E26" s="216">
        <f>('連BS-2'!D59+'連BS-2'!E59)/2</f>
        <v>12225.918</v>
      </c>
      <c r="F26" s="216">
        <f>('連BS-2'!E59+'連BS-2'!F59)/2</f>
        <v>12926.1705</v>
      </c>
      <c r="G26" s="216">
        <f>('連BS-2'!F59+'連BS-2'!G59)/2</f>
        <v>13607.4743585</v>
      </c>
      <c r="H26" s="216">
        <f>('連BS-2'!G59+'連BS-2'!H59)/2</f>
        <v>14491.081001500001</v>
      </c>
      <c r="I26" s="216">
        <f>('連BS-2'!H59+'連BS-2'!I59)/2</f>
        <v>15560.936142999999</v>
      </c>
      <c r="J26" s="216">
        <f>('連BS-2'!I59+'連BS-2'!J59)/2</f>
        <v>16371.358499999998</v>
      </c>
      <c r="K26" s="216">
        <f>('連BS-2'!J59+'連BS-2'!K59)/2</f>
        <v>13940.825499999999</v>
      </c>
      <c r="L26" s="216">
        <f>('連BS-2'!K59+'連BS-2'!L59)/2</f>
        <v>8135.6030000000001</v>
      </c>
      <c r="M26" s="216">
        <f>('連BS-2'!L59+'連BS-2'!M59)/2</f>
        <v>6209.1129999999994</v>
      </c>
      <c r="N26" s="472">
        <f>('連BS-2'!M59+'連BS-2'!N59)/2</f>
        <v>9486.8009999999995</v>
      </c>
      <c r="O26" s="472">
        <f>('連BS-2'!N59+'連BS-2'!O59)/2</f>
        <v>12305.7745</v>
      </c>
    </row>
    <row r="27" spans="1:15" s="37" customFormat="1" ht="9.6" x14ac:dyDescent="0.2"/>
    <row r="28" spans="1:15" s="39" customFormat="1" ht="10.8" x14ac:dyDescent="0.2"/>
    <row r="29" spans="1:15" s="39" customFormat="1" ht="10.8" x14ac:dyDescent="0.2"/>
    <row r="30" spans="1:15" s="39" customFormat="1" ht="10.8" x14ac:dyDescent="0.2"/>
    <row r="31" spans="1:15" s="39" customFormat="1" ht="10.8" x14ac:dyDescent="0.2"/>
    <row r="32" spans="1:15" x14ac:dyDescent="0.2">
      <c r="D32" s="39"/>
      <c r="E32" s="39"/>
      <c r="F32" s="39"/>
      <c r="G32" s="39"/>
      <c r="H32" s="39"/>
      <c r="I32" s="39"/>
      <c r="J32" s="39"/>
    </row>
    <row r="33" spans="4:10" x14ac:dyDescent="0.2">
      <c r="D33" s="39"/>
      <c r="E33" s="39"/>
      <c r="F33" s="39"/>
      <c r="G33" s="39"/>
      <c r="H33" s="39"/>
      <c r="I33" s="39"/>
      <c r="J33" s="39"/>
    </row>
    <row r="34" spans="4:10" x14ac:dyDescent="0.2">
      <c r="D34" s="39"/>
      <c r="E34" s="39"/>
      <c r="F34" s="39"/>
      <c r="G34" s="39"/>
      <c r="H34" s="39"/>
      <c r="I34" s="39"/>
      <c r="J34" s="39"/>
    </row>
    <row r="35" spans="4:10" x14ac:dyDescent="0.2">
      <c r="D35" s="39"/>
      <c r="E35" s="39"/>
      <c r="F35" s="39"/>
      <c r="G35" s="39"/>
      <c r="H35" s="39"/>
      <c r="I35" s="39"/>
      <c r="J35" s="39"/>
    </row>
    <row r="36" spans="4:10" x14ac:dyDescent="0.2">
      <c r="D36" s="39"/>
      <c r="E36" s="39"/>
      <c r="F36" s="39"/>
      <c r="G36" s="39"/>
      <c r="H36" s="39"/>
      <c r="I36" s="39"/>
      <c r="J36" s="39"/>
    </row>
    <row r="37" spans="4:10" x14ac:dyDescent="0.2">
      <c r="D37" s="39"/>
      <c r="E37" s="39"/>
      <c r="F37" s="39"/>
      <c r="G37" s="39"/>
      <c r="H37" s="39"/>
      <c r="I37" s="39"/>
      <c r="J37" s="39"/>
    </row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R32"/>
  <sheetViews>
    <sheetView showGridLines="0" view="pageBreakPreview" zoomScaleNormal="100" zoomScaleSheetLayoutView="100" workbookViewId="0">
      <pane xSplit="3" topLeftCell="F1" activePane="topRight" state="frozen"/>
      <selection activeCell="D40" sqref="D40"/>
      <selection pane="topRight" activeCell="J11" sqref="J11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5" width="10.6640625" style="33" hidden="1" customWidth="1"/>
    <col min="6" max="10" width="10.6640625" style="33" customWidth="1"/>
    <col min="11" max="12" width="9.88671875" style="33" customWidth="1"/>
    <col min="13" max="14" width="9.21875" style="33" bestFit="1" customWidth="1"/>
    <col min="15" max="15" width="9.2187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49"/>
      <c r="B2" s="34" t="s">
        <v>273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16"/>
      <c r="O3" s="16"/>
    </row>
    <row r="4" spans="1:15" s="37" customFormat="1" ht="9.6" x14ac:dyDescent="0.2">
      <c r="A4" s="36"/>
      <c r="B4" s="36"/>
      <c r="C4" s="36"/>
      <c r="D4" s="36"/>
      <c r="E4" s="36"/>
      <c r="F4" s="36"/>
      <c r="G4" s="36"/>
      <c r="H4" s="45"/>
      <c r="I4" s="45"/>
      <c r="J4" s="45"/>
    </row>
    <row r="5" spans="1:15" s="37" customFormat="1" ht="9.6" x14ac:dyDescent="0.2">
      <c r="A5" s="46"/>
      <c r="B5" s="46"/>
      <c r="C5" s="46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134">
        <v>2017</v>
      </c>
      <c r="N5" s="134">
        <v>2018</v>
      </c>
      <c r="O5" s="135">
        <v>2019</v>
      </c>
    </row>
    <row r="6" spans="1:15" s="37" customFormat="1" ht="15" customHeight="1" x14ac:dyDescent="0.2">
      <c r="A6" s="190" t="s">
        <v>252</v>
      </c>
      <c r="B6" s="190"/>
      <c r="C6" s="191" t="s">
        <v>104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3"/>
    </row>
    <row r="7" spans="1:15" s="37" customFormat="1" ht="20.100000000000001" customHeight="1" x14ac:dyDescent="0.2">
      <c r="A7" s="54" t="s">
        <v>194</v>
      </c>
      <c r="B7" s="54"/>
      <c r="C7" s="55" t="s">
        <v>66</v>
      </c>
      <c r="D7" s="56">
        <v>16200</v>
      </c>
      <c r="E7" s="56">
        <v>16200</v>
      </c>
      <c r="F7" s="56">
        <v>16200</v>
      </c>
      <c r="G7" s="56">
        <v>16200</v>
      </c>
      <c r="H7" s="56">
        <v>16200</v>
      </c>
      <c r="I7" s="333">
        <v>16200</v>
      </c>
      <c r="J7" s="333">
        <v>16200</v>
      </c>
      <c r="K7" s="333">
        <v>16200</v>
      </c>
      <c r="L7" s="333">
        <v>16200</v>
      </c>
      <c r="M7" s="333">
        <v>16200</v>
      </c>
      <c r="N7" s="333">
        <v>16200</v>
      </c>
      <c r="O7" s="300">
        <v>16200</v>
      </c>
    </row>
    <row r="8" spans="1:15" s="19" customFormat="1" ht="15" customHeight="1" x14ac:dyDescent="0.2">
      <c r="A8" s="40" t="s">
        <v>307</v>
      </c>
      <c r="B8" s="40"/>
      <c r="C8" s="57" t="s">
        <v>359</v>
      </c>
      <c r="D8" s="212">
        <v>30</v>
      </c>
      <c r="E8" s="212">
        <v>30</v>
      </c>
      <c r="F8" s="212">
        <v>40</v>
      </c>
      <c r="G8" s="296">
        <v>40</v>
      </c>
      <c r="H8" s="296">
        <v>35</v>
      </c>
      <c r="I8" s="334">
        <v>35</v>
      </c>
      <c r="J8" s="334">
        <v>35</v>
      </c>
      <c r="K8" s="334">
        <v>10</v>
      </c>
      <c r="L8" s="334">
        <v>0</v>
      </c>
      <c r="M8" s="473">
        <v>20</v>
      </c>
      <c r="N8" s="473">
        <v>45</v>
      </c>
      <c r="O8" s="524">
        <v>45</v>
      </c>
    </row>
    <row r="9" spans="1:15" s="37" customFormat="1" ht="15" customHeight="1" x14ac:dyDescent="0.2">
      <c r="A9" s="425" t="s">
        <v>357</v>
      </c>
      <c r="B9" s="425"/>
      <c r="C9" s="426" t="s">
        <v>360</v>
      </c>
      <c r="D9" s="474">
        <v>84.87</v>
      </c>
      <c r="E9" s="474">
        <v>85.96</v>
      </c>
      <c r="F9" s="474">
        <v>61.57</v>
      </c>
      <c r="G9" s="474">
        <v>91.15</v>
      </c>
      <c r="H9" s="475">
        <v>107.64</v>
      </c>
      <c r="I9" s="475">
        <v>103.39</v>
      </c>
      <c r="J9" s="476">
        <v>117.37</v>
      </c>
      <c r="K9" s="476">
        <v>-290.60000000000002</v>
      </c>
      <c r="L9" s="476">
        <v>-376.22</v>
      </c>
      <c r="M9" s="476">
        <v>146.1</v>
      </c>
      <c r="N9" s="476">
        <v>266.42</v>
      </c>
      <c r="O9" s="525">
        <v>125.56</v>
      </c>
    </row>
    <row r="10" spans="1:15" s="37" customFormat="1" ht="15" customHeight="1" x14ac:dyDescent="0.2">
      <c r="A10" s="477" t="s">
        <v>358</v>
      </c>
      <c r="B10" s="477"/>
      <c r="C10" s="478" t="s">
        <v>361</v>
      </c>
      <c r="D10" s="479">
        <v>728.01</v>
      </c>
      <c r="E10" s="479">
        <v>781.36</v>
      </c>
      <c r="F10" s="479">
        <v>814.46</v>
      </c>
      <c r="G10" s="479">
        <v>865.48</v>
      </c>
      <c r="H10" s="480">
        <v>923.56</v>
      </c>
      <c r="I10" s="480">
        <v>994.34</v>
      </c>
      <c r="J10" s="481">
        <v>1043.19</v>
      </c>
      <c r="K10" s="481">
        <v>696.7</v>
      </c>
      <c r="L10" s="481">
        <v>306.91000000000003</v>
      </c>
      <c r="M10" s="482">
        <v>459.66</v>
      </c>
      <c r="N10" s="482">
        <v>711.58</v>
      </c>
      <c r="O10" s="526">
        <v>807.69</v>
      </c>
    </row>
    <row r="11" spans="1:15" s="19" customFormat="1" ht="10.5" customHeight="1" x14ac:dyDescent="0.2">
      <c r="A11" s="40"/>
      <c r="B11" s="52"/>
      <c r="C11" s="40"/>
      <c r="D11" s="50"/>
      <c r="E11" s="50"/>
      <c r="F11" s="50"/>
      <c r="G11" s="50"/>
      <c r="H11" s="50"/>
      <c r="I11" s="50"/>
      <c r="J11" s="50"/>
      <c r="K11" s="50"/>
      <c r="L11" s="51"/>
      <c r="M11" s="50"/>
      <c r="N11" s="50"/>
      <c r="O11" s="51"/>
    </row>
    <row r="12" spans="1:15" s="19" customFormat="1" ht="9.75" customHeight="1" x14ac:dyDescent="0.2">
      <c r="A12" s="9"/>
      <c r="B12" s="9"/>
      <c r="C12" s="21"/>
      <c r="D12" s="53"/>
      <c r="E12" s="53"/>
      <c r="F12" s="53"/>
      <c r="G12" s="45"/>
      <c r="H12" s="45"/>
      <c r="I12" s="45"/>
      <c r="J12" s="45"/>
      <c r="K12" s="45"/>
      <c r="L12" s="45"/>
      <c r="M12" s="45"/>
      <c r="N12" s="45"/>
      <c r="O12" s="45"/>
    </row>
    <row r="13" spans="1:15" s="37" customFormat="1" ht="15" customHeight="1" x14ac:dyDescent="0.2">
      <c r="A13" s="190" t="s">
        <v>253</v>
      </c>
      <c r="B13" s="190"/>
      <c r="C13" s="191" t="s">
        <v>105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3"/>
    </row>
    <row r="14" spans="1:15" s="37" customFormat="1" ht="15" customHeight="1" x14ac:dyDescent="0.2">
      <c r="A14" s="58" t="s">
        <v>195</v>
      </c>
      <c r="B14" s="58"/>
      <c r="C14" s="59" t="s">
        <v>67</v>
      </c>
      <c r="D14" s="60">
        <v>592</v>
      </c>
      <c r="E14" s="60">
        <v>570</v>
      </c>
      <c r="F14" s="60">
        <v>640</v>
      </c>
      <c r="G14" s="60">
        <v>1230</v>
      </c>
      <c r="H14" s="60">
        <v>1193</v>
      </c>
      <c r="I14" s="60">
        <v>1115</v>
      </c>
      <c r="J14" s="60">
        <v>1151</v>
      </c>
      <c r="K14" s="350">
        <v>1221</v>
      </c>
      <c r="L14" s="60">
        <v>979</v>
      </c>
      <c r="M14" s="350">
        <v>1553</v>
      </c>
      <c r="N14" s="350">
        <v>1799</v>
      </c>
      <c r="O14" s="378">
        <v>1452</v>
      </c>
    </row>
    <row r="15" spans="1:15" s="37" customFormat="1" ht="20.100000000000001" customHeight="1" x14ac:dyDescent="0.2">
      <c r="A15" s="483" t="s">
        <v>193</v>
      </c>
      <c r="B15" s="483"/>
      <c r="C15" s="484" t="s">
        <v>68</v>
      </c>
      <c r="D15" s="485">
        <f t="shared" ref="D15:N15" si="0">D7*D14/1000</f>
        <v>9590.4</v>
      </c>
      <c r="E15" s="485">
        <f t="shared" si="0"/>
        <v>9234</v>
      </c>
      <c r="F15" s="485">
        <f t="shared" si="0"/>
        <v>10368</v>
      </c>
      <c r="G15" s="485">
        <f t="shared" si="0"/>
        <v>19926</v>
      </c>
      <c r="H15" s="485">
        <f t="shared" si="0"/>
        <v>19326.599999999999</v>
      </c>
      <c r="I15" s="485">
        <f t="shared" si="0"/>
        <v>18063</v>
      </c>
      <c r="J15" s="485">
        <f t="shared" si="0"/>
        <v>18646.2</v>
      </c>
      <c r="K15" s="486">
        <f t="shared" si="0"/>
        <v>19780.2</v>
      </c>
      <c r="L15" s="486">
        <f t="shared" si="0"/>
        <v>15859.8</v>
      </c>
      <c r="M15" s="486">
        <f t="shared" si="0"/>
        <v>25158.6</v>
      </c>
      <c r="N15" s="486">
        <f t="shared" si="0"/>
        <v>29143.8</v>
      </c>
      <c r="O15" s="487">
        <f t="shared" ref="O15" si="1">O7*O14/1000</f>
        <v>23522.400000000001</v>
      </c>
    </row>
    <row r="16" spans="1:15" s="19" customFormat="1" ht="15" customHeight="1" x14ac:dyDescent="0.2">
      <c r="A16" s="483" t="s">
        <v>69</v>
      </c>
      <c r="B16" s="483"/>
      <c r="C16" s="109" t="s">
        <v>70</v>
      </c>
      <c r="D16" s="439">
        <f t="shared" ref="D16:N16" si="2">D14/D9</f>
        <v>6.9753741015671027</v>
      </c>
      <c r="E16" s="439">
        <f t="shared" si="2"/>
        <v>6.630991158678456</v>
      </c>
      <c r="F16" s="439">
        <f t="shared" si="2"/>
        <v>10.394672730225759</v>
      </c>
      <c r="G16" s="439">
        <f t="shared" si="2"/>
        <v>13.494240263302249</v>
      </c>
      <c r="H16" s="439">
        <f t="shared" si="2"/>
        <v>11.083240431066518</v>
      </c>
      <c r="I16" s="439">
        <f t="shared" si="2"/>
        <v>10.784408550149918</v>
      </c>
      <c r="J16" s="439">
        <f t="shared" si="2"/>
        <v>9.8065945301184279</v>
      </c>
      <c r="K16" s="488">
        <f t="shared" si="2"/>
        <v>-4.2016517549896761</v>
      </c>
      <c r="L16" s="488">
        <f t="shared" si="2"/>
        <v>-2.6022008399340808</v>
      </c>
      <c r="M16" s="488">
        <f t="shared" si="2"/>
        <v>10.629705681040384</v>
      </c>
      <c r="N16" s="488">
        <f t="shared" si="2"/>
        <v>6.7524960588544403</v>
      </c>
      <c r="O16" s="489">
        <f t="shared" ref="O16" si="3">O14/O9</f>
        <v>11.564192417967506</v>
      </c>
    </row>
    <row r="17" spans="1:18" s="19" customFormat="1" ht="15" customHeight="1" x14ac:dyDescent="0.2">
      <c r="A17" s="483" t="s">
        <v>71</v>
      </c>
      <c r="B17" s="483"/>
      <c r="C17" s="109" t="s">
        <v>72</v>
      </c>
      <c r="D17" s="490">
        <f t="shared" ref="D17:N17" si="4">D14/D10</f>
        <v>0.81317564319171443</v>
      </c>
      <c r="E17" s="490">
        <f t="shared" si="4"/>
        <v>0.72949728678202108</v>
      </c>
      <c r="F17" s="490">
        <f t="shared" si="4"/>
        <v>0.78579672420990587</v>
      </c>
      <c r="G17" s="490">
        <f t="shared" si="4"/>
        <v>1.4211766880806027</v>
      </c>
      <c r="H17" s="490">
        <f t="shared" si="4"/>
        <v>1.2917406557235047</v>
      </c>
      <c r="I17" s="490">
        <f t="shared" si="4"/>
        <v>1.1213468230182835</v>
      </c>
      <c r="J17" s="490">
        <f t="shared" si="4"/>
        <v>1.1033464661279344</v>
      </c>
      <c r="K17" s="491">
        <f t="shared" si="4"/>
        <v>1.7525477249892349</v>
      </c>
      <c r="L17" s="491">
        <f t="shared" si="4"/>
        <v>3.1898602196083541</v>
      </c>
      <c r="M17" s="491">
        <f t="shared" si="4"/>
        <v>3.3785841709089324</v>
      </c>
      <c r="N17" s="491">
        <f t="shared" si="4"/>
        <v>2.5281767334663705</v>
      </c>
      <c r="O17" s="492">
        <f t="shared" ref="O17" si="5">O14/O10</f>
        <v>1.7977194220554915</v>
      </c>
    </row>
    <row r="18" spans="1:18" s="19" customFormat="1" ht="15" customHeight="1" x14ac:dyDescent="0.2">
      <c r="A18" s="483" t="s">
        <v>262</v>
      </c>
      <c r="B18" s="483"/>
      <c r="C18" s="109" t="s">
        <v>106</v>
      </c>
      <c r="D18" s="493">
        <f t="shared" ref="D18:J18" si="6">D8/D9</f>
        <v>0.35348179568752208</v>
      </c>
      <c r="E18" s="493">
        <f t="shared" si="6"/>
        <v>0.34899953466728711</v>
      </c>
      <c r="F18" s="493">
        <f t="shared" si="6"/>
        <v>0.64966704563910993</v>
      </c>
      <c r="G18" s="493">
        <f t="shared" si="6"/>
        <v>0.43883708173340646</v>
      </c>
      <c r="H18" s="493">
        <f t="shared" si="6"/>
        <v>0.32515793385358605</v>
      </c>
      <c r="I18" s="493">
        <f t="shared" si="6"/>
        <v>0.33852403520649965</v>
      </c>
      <c r="J18" s="493">
        <f t="shared" si="6"/>
        <v>0.29820226633722413</v>
      </c>
      <c r="K18" s="493">
        <f>K8/K9</f>
        <v>-3.4411562284927734E-2</v>
      </c>
      <c r="L18" s="494" t="s">
        <v>461</v>
      </c>
      <c r="M18" s="494" t="s">
        <v>460</v>
      </c>
      <c r="N18" s="494">
        <f>N8/N9</f>
        <v>0.16890623827040011</v>
      </c>
      <c r="O18" s="495">
        <f>O8/O9</f>
        <v>0.35839439311882765</v>
      </c>
    </row>
    <row r="19" spans="1:18" s="19" customFormat="1" ht="15" customHeight="1" x14ac:dyDescent="0.2">
      <c r="A19" s="62" t="s">
        <v>263</v>
      </c>
      <c r="B19" s="62"/>
      <c r="C19" s="63" t="s">
        <v>73</v>
      </c>
      <c r="D19" s="213">
        <f t="shared" ref="D19:N19" si="7">D8/D14</f>
        <v>5.0675675675675678E-2</v>
      </c>
      <c r="E19" s="213">
        <f t="shared" si="7"/>
        <v>5.2631578947368418E-2</v>
      </c>
      <c r="F19" s="213">
        <f t="shared" si="7"/>
        <v>6.25E-2</v>
      </c>
      <c r="G19" s="213">
        <f t="shared" si="7"/>
        <v>3.2520325203252036E-2</v>
      </c>
      <c r="H19" s="213">
        <f t="shared" si="7"/>
        <v>2.9337803855825649E-2</v>
      </c>
      <c r="I19" s="213">
        <f t="shared" si="7"/>
        <v>3.1390134529147982E-2</v>
      </c>
      <c r="J19" s="343">
        <f t="shared" si="7"/>
        <v>3.0408340573414423E-2</v>
      </c>
      <c r="K19" s="343">
        <f t="shared" si="7"/>
        <v>8.1900081900081901E-3</v>
      </c>
      <c r="L19" s="343">
        <f t="shared" si="7"/>
        <v>0</v>
      </c>
      <c r="M19" s="343" t="s">
        <v>527</v>
      </c>
      <c r="N19" s="343">
        <f t="shared" si="7"/>
        <v>2.501389660922735E-2</v>
      </c>
      <c r="O19" s="379">
        <f t="shared" ref="O19" si="8">O8/O14</f>
        <v>3.0991735537190084E-2</v>
      </c>
    </row>
    <row r="20" spans="1:18" s="19" customFormat="1" ht="10.5" customHeight="1" x14ac:dyDescent="0.2">
      <c r="A20" s="40"/>
      <c r="B20" s="52" t="s">
        <v>47</v>
      </c>
      <c r="D20" s="50"/>
      <c r="E20" s="50"/>
      <c r="F20" s="50"/>
      <c r="G20" s="50"/>
      <c r="H20" s="51"/>
      <c r="I20" s="51"/>
      <c r="J20" s="51"/>
    </row>
    <row r="21" spans="1:18" s="19" customFormat="1" ht="10.5" customHeight="1" x14ac:dyDescent="0.2">
      <c r="A21" s="40"/>
      <c r="B21" s="52" t="s">
        <v>49</v>
      </c>
      <c r="D21" s="50"/>
      <c r="E21" s="50"/>
      <c r="F21" s="50"/>
      <c r="G21" s="50"/>
      <c r="H21" s="51"/>
      <c r="I21" s="51"/>
      <c r="J21" s="51"/>
    </row>
    <row r="22" spans="1:18" s="19" customFormat="1" ht="10.5" customHeight="1" x14ac:dyDescent="0.2">
      <c r="A22" s="40"/>
      <c r="B22" s="52" t="s">
        <v>48</v>
      </c>
      <c r="D22" s="50"/>
      <c r="E22" s="50"/>
      <c r="F22" s="50"/>
      <c r="G22" s="50"/>
      <c r="H22" s="51"/>
      <c r="I22" s="51"/>
      <c r="J22" s="51"/>
    </row>
    <row r="23" spans="1:18" s="37" customFormat="1" ht="9.6" x14ac:dyDescent="0.2">
      <c r="B23" s="52" t="s">
        <v>308</v>
      </c>
    </row>
    <row r="24" spans="1:18" s="37" customFormat="1" ht="9.6" x14ac:dyDescent="0.2"/>
    <row r="25" spans="1:18" s="37" customFormat="1" ht="9.6" x14ac:dyDescent="0.2"/>
    <row r="26" spans="1:18" s="37" customFormat="1" ht="9.6" x14ac:dyDescent="0.2"/>
    <row r="27" spans="1:18" s="37" customFormat="1" ht="10.8" x14ac:dyDescent="0.2">
      <c r="R27" s="64"/>
    </row>
    <row r="28" spans="1:18" s="39" customFormat="1" x14ac:dyDescent="0.2">
      <c r="B28" s="33"/>
      <c r="C28" s="33"/>
      <c r="D28" s="33"/>
      <c r="E28" s="33"/>
      <c r="F28" s="33"/>
      <c r="G28" s="33"/>
      <c r="H28" s="33"/>
      <c r="I28" s="33"/>
      <c r="J28" s="33"/>
    </row>
    <row r="29" spans="1:18" s="39" customFormat="1" x14ac:dyDescent="0.2">
      <c r="B29" s="33"/>
      <c r="C29" s="33"/>
      <c r="D29" s="33"/>
      <c r="E29" s="33"/>
      <c r="F29" s="33"/>
      <c r="G29" s="33"/>
      <c r="H29" s="33"/>
      <c r="I29" s="33"/>
      <c r="J29" s="33"/>
    </row>
    <row r="30" spans="1:18" s="39" customFormat="1" x14ac:dyDescent="0.2">
      <c r="B30" s="33"/>
      <c r="C30" s="33"/>
      <c r="D30" s="33"/>
      <c r="E30" s="33"/>
      <c r="F30" s="33"/>
      <c r="G30" s="33"/>
      <c r="H30" s="33"/>
      <c r="I30" s="33"/>
      <c r="J30" s="33"/>
    </row>
    <row r="31" spans="1:18" s="39" customFormat="1" x14ac:dyDescent="0.2">
      <c r="B31" s="33"/>
      <c r="C31" s="33"/>
      <c r="D31" s="33"/>
      <c r="E31" s="33"/>
      <c r="F31" s="33"/>
      <c r="G31" s="33"/>
      <c r="H31" s="33"/>
      <c r="I31" s="33"/>
      <c r="J31" s="33"/>
    </row>
    <row r="32" spans="1:18" s="39" customFormat="1" x14ac:dyDescent="0.2">
      <c r="B32" s="33"/>
      <c r="C32" s="33"/>
      <c r="D32" s="33"/>
      <c r="E32" s="33"/>
      <c r="F32" s="33"/>
      <c r="G32" s="33"/>
      <c r="H32" s="33"/>
      <c r="I32" s="33"/>
      <c r="J32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S62"/>
  <sheetViews>
    <sheetView showGridLines="0" view="pageBreakPreview" topLeftCell="B1" zoomScale="85" zoomScaleNormal="75" zoomScaleSheetLayoutView="85" workbookViewId="0">
      <selection activeCell="V20" sqref="V20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5" customFormat="1" ht="15" customHeight="1" x14ac:dyDescent="0.2">
      <c r="A4" s="266"/>
      <c r="B4" s="267" t="s">
        <v>334</v>
      </c>
      <c r="C4" s="268"/>
      <c r="D4" s="268"/>
      <c r="E4" s="268"/>
      <c r="F4" s="268"/>
      <c r="G4" s="268"/>
      <c r="H4" s="269"/>
      <c r="I4" s="269"/>
      <c r="J4" s="266"/>
      <c r="K4" s="267" t="s">
        <v>335</v>
      </c>
      <c r="L4" s="268"/>
      <c r="M4" s="268"/>
      <c r="N4" s="268"/>
      <c r="O4" s="268"/>
      <c r="P4" s="268"/>
      <c r="Q4" s="269"/>
      <c r="R4" s="269"/>
      <c r="S4" s="266"/>
    </row>
    <row r="5" spans="1:19" s="125" customFormat="1" ht="15" customHeight="1" x14ac:dyDescent="0.2">
      <c r="A5" s="20"/>
      <c r="B5" s="20"/>
      <c r="C5" s="20"/>
      <c r="D5" s="131"/>
      <c r="E5" s="131"/>
      <c r="F5" s="131"/>
      <c r="G5" s="131"/>
      <c r="H5" s="131"/>
      <c r="I5" s="131"/>
      <c r="J5" s="20"/>
      <c r="K5" s="132"/>
      <c r="L5" s="132"/>
      <c r="S5" s="20"/>
    </row>
    <row r="6" spans="1:19" s="125" customFormat="1" ht="15" customHeight="1" x14ac:dyDescent="0.2">
      <c r="A6" s="20"/>
      <c r="B6" s="20"/>
      <c r="C6" s="24"/>
      <c r="D6" s="262"/>
      <c r="E6" s="262"/>
      <c r="F6" s="262"/>
      <c r="G6" s="262"/>
      <c r="H6" s="262"/>
      <c r="I6" s="262"/>
      <c r="J6" s="20"/>
      <c r="K6" s="263"/>
      <c r="L6" s="263"/>
      <c r="S6" s="20"/>
    </row>
    <row r="7" spans="1:19" s="125" customFormat="1" ht="15" customHeight="1" x14ac:dyDescent="0.2">
      <c r="A7" s="20"/>
      <c r="B7" s="20"/>
      <c r="C7" s="24"/>
      <c r="D7" s="129"/>
      <c r="E7" s="129"/>
      <c r="F7" s="129"/>
      <c r="G7" s="129"/>
      <c r="H7" s="129"/>
      <c r="I7" s="129"/>
      <c r="J7" s="20"/>
      <c r="K7" s="130"/>
      <c r="L7" s="130"/>
      <c r="S7" s="20"/>
    </row>
    <row r="8" spans="1:19" s="125" customFormat="1" ht="15" customHeight="1" x14ac:dyDescent="0.2">
      <c r="A8" s="20"/>
      <c r="B8" s="20"/>
      <c r="C8" s="24"/>
      <c r="D8" s="129"/>
      <c r="E8" s="129"/>
      <c r="F8" s="129"/>
      <c r="G8" s="129"/>
      <c r="H8" s="129"/>
      <c r="I8" s="129"/>
      <c r="J8" s="20"/>
      <c r="K8" s="130"/>
      <c r="L8" s="130"/>
      <c r="S8" s="20"/>
    </row>
    <row r="9" spans="1:19" s="125" customFormat="1" ht="15" customHeight="1" x14ac:dyDescent="0.2">
      <c r="A9" s="20"/>
      <c r="B9" s="20"/>
      <c r="C9" s="24"/>
      <c r="D9" s="129"/>
      <c r="E9" s="129"/>
      <c r="F9" s="129"/>
      <c r="G9" s="129"/>
      <c r="H9" s="129"/>
      <c r="I9" s="129"/>
      <c r="J9" s="20"/>
      <c r="K9" s="130"/>
      <c r="L9" s="130"/>
      <c r="S9" s="20"/>
    </row>
    <row r="10" spans="1:19" s="125" customFormat="1" ht="15" customHeight="1" x14ac:dyDescent="0.2">
      <c r="A10" s="20"/>
      <c r="B10" s="20"/>
      <c r="C10" s="24"/>
      <c r="D10" s="129"/>
      <c r="E10" s="129"/>
      <c r="F10" s="129"/>
      <c r="G10" s="129"/>
      <c r="H10" s="129"/>
      <c r="I10" s="129"/>
      <c r="J10" s="20"/>
      <c r="K10" s="130"/>
      <c r="L10" s="130"/>
      <c r="S10" s="20"/>
    </row>
    <row r="11" spans="1:19" s="125" customFormat="1" ht="15" customHeight="1" x14ac:dyDescent="0.2">
      <c r="A11" s="20"/>
      <c r="B11" s="20"/>
      <c r="C11" s="24"/>
      <c r="D11" s="129"/>
      <c r="E11" s="129"/>
      <c r="F11" s="129"/>
      <c r="G11" s="129"/>
      <c r="H11" s="129"/>
      <c r="I11" s="129"/>
      <c r="J11" s="20"/>
      <c r="K11" s="130"/>
      <c r="L11" s="92"/>
      <c r="S11" s="20"/>
    </row>
    <row r="12" spans="1:19" s="125" customFormat="1" ht="15" customHeight="1" x14ac:dyDescent="0.2">
      <c r="A12" s="20"/>
      <c r="B12" s="20"/>
      <c r="C12" s="24"/>
      <c r="D12" s="129"/>
      <c r="E12" s="129"/>
      <c r="F12" s="91"/>
      <c r="G12" s="129"/>
      <c r="H12" s="129"/>
      <c r="I12" s="129"/>
      <c r="J12" s="20"/>
      <c r="K12" s="130"/>
      <c r="L12" s="130"/>
      <c r="M12" s="264"/>
      <c r="S12" s="20"/>
    </row>
    <row r="13" spans="1:19" s="125" customFormat="1" ht="15" customHeight="1" x14ac:dyDescent="0.2">
      <c r="A13" s="20"/>
      <c r="B13" s="131"/>
      <c r="C13" s="24"/>
      <c r="D13" s="129"/>
      <c r="E13" s="129"/>
      <c r="F13" s="129"/>
      <c r="G13" s="129"/>
      <c r="H13" s="129"/>
      <c r="I13" s="129"/>
      <c r="J13" s="20"/>
      <c r="K13" s="130"/>
      <c r="L13" s="130"/>
      <c r="S13" s="20"/>
    </row>
    <row r="14" spans="1:19" s="125" customFormat="1" ht="15" customHeight="1" x14ac:dyDescent="0.2">
      <c r="A14" s="20"/>
      <c r="B14" s="20"/>
      <c r="C14" s="24"/>
      <c r="D14" s="129"/>
      <c r="E14" s="129"/>
      <c r="F14" s="129"/>
      <c r="G14" s="129"/>
      <c r="H14" s="129"/>
      <c r="I14" s="129"/>
      <c r="J14" s="20"/>
      <c r="K14" s="130"/>
      <c r="L14" s="130"/>
      <c r="S14" s="20"/>
    </row>
    <row r="15" spans="1:19" s="125" customFormat="1" ht="15" customHeight="1" x14ac:dyDescent="0.2">
      <c r="A15" s="20"/>
      <c r="B15" s="20"/>
      <c r="C15" s="24"/>
      <c r="D15" s="129"/>
      <c r="E15" s="129"/>
      <c r="F15" s="129"/>
      <c r="G15" s="129"/>
      <c r="H15" s="129"/>
      <c r="I15" s="129"/>
      <c r="J15" s="20"/>
      <c r="K15" s="130"/>
      <c r="L15" s="130"/>
      <c r="S15" s="20"/>
    </row>
    <row r="16" spans="1:19" s="125" customFormat="1" ht="15" customHeight="1" x14ac:dyDescent="0.2">
      <c r="A16" s="20"/>
      <c r="B16" s="20"/>
      <c r="C16" s="24"/>
      <c r="D16" s="129"/>
      <c r="E16" s="129"/>
      <c r="F16" s="129"/>
      <c r="G16" s="129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29"/>
      <c r="E17" s="129"/>
      <c r="F17" s="129"/>
      <c r="G17" s="91"/>
      <c r="H17" s="129"/>
      <c r="I17" s="129"/>
      <c r="J17" s="20"/>
      <c r="K17" s="130"/>
      <c r="L17" s="130"/>
      <c r="S17" s="20"/>
    </row>
    <row r="18" spans="1:19" s="125" customFormat="1" ht="15" customHeight="1" x14ac:dyDescent="0.2">
      <c r="A18" s="20"/>
      <c r="B18" s="131"/>
      <c r="C18" s="24"/>
      <c r="D18" s="129"/>
      <c r="E18" s="129"/>
      <c r="F18" s="129"/>
      <c r="G18" s="129"/>
      <c r="H18" s="129"/>
      <c r="I18" s="129"/>
      <c r="J18" s="20"/>
      <c r="K18" s="130"/>
      <c r="L18" s="130"/>
      <c r="S18" s="20"/>
    </row>
    <row r="19" spans="1:19" s="125" customFormat="1" ht="15" customHeight="1" x14ac:dyDescent="0.2">
      <c r="A19" s="20"/>
      <c r="B19" s="20"/>
      <c r="C19" s="24"/>
      <c r="D19" s="129"/>
      <c r="E19" s="129"/>
      <c r="F19" s="129"/>
      <c r="G19" s="129"/>
      <c r="H19" s="129"/>
      <c r="I19" s="129"/>
      <c r="J19" s="20"/>
      <c r="K19" s="130"/>
      <c r="L19" s="130"/>
      <c r="S19" s="20"/>
    </row>
    <row r="20" spans="1:19" s="125" customFormat="1" ht="15" customHeight="1" x14ac:dyDescent="0.2">
      <c r="A20" s="20"/>
      <c r="B20" s="20"/>
      <c r="C20" s="24"/>
      <c r="D20" s="129"/>
      <c r="E20" s="129"/>
      <c r="F20" s="129"/>
      <c r="G20" s="129"/>
      <c r="H20" s="129"/>
      <c r="I20" s="129"/>
      <c r="J20" s="20"/>
      <c r="K20" s="130"/>
      <c r="L20" s="130"/>
      <c r="S20" s="20"/>
    </row>
    <row r="21" spans="1:19" s="125" customFormat="1" ht="15" customHeight="1" x14ac:dyDescent="0.2">
      <c r="A21" s="20"/>
      <c r="B21" s="20"/>
      <c r="C21" s="24"/>
      <c r="D21" s="131"/>
      <c r="E21" s="131"/>
      <c r="F21" s="131"/>
      <c r="G21" s="131"/>
      <c r="H21" s="131"/>
      <c r="I21" s="131"/>
      <c r="J21" s="20"/>
      <c r="K21" s="132"/>
      <c r="L21" s="132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5" customFormat="1" ht="15" customHeight="1" x14ac:dyDescent="0.2">
      <c r="A24" s="266"/>
      <c r="B24" s="267" t="s">
        <v>336</v>
      </c>
      <c r="C24" s="268"/>
      <c r="D24" s="268"/>
      <c r="E24" s="268"/>
      <c r="F24" s="268"/>
      <c r="G24" s="268"/>
      <c r="H24" s="269"/>
      <c r="I24" s="269"/>
      <c r="J24" s="266"/>
      <c r="K24" s="267" t="s">
        <v>337</v>
      </c>
      <c r="L24" s="268"/>
      <c r="M24" s="268"/>
      <c r="N24" s="268"/>
      <c r="O24" s="268"/>
      <c r="P24" s="268"/>
      <c r="Q24" s="269"/>
      <c r="R24" s="269"/>
      <c r="S24" s="266"/>
    </row>
    <row r="25" spans="1:19" s="125" customFormat="1" ht="15" customHeight="1" x14ac:dyDescent="0.2">
      <c r="A25" s="20"/>
      <c r="B25" s="20"/>
      <c r="C25" s="20"/>
      <c r="D25" s="131"/>
      <c r="E25" s="131"/>
      <c r="F25" s="131"/>
      <c r="G25" s="131"/>
      <c r="H25" s="131"/>
      <c r="I25" s="131"/>
      <c r="J25" s="20"/>
      <c r="K25" s="132"/>
      <c r="L25" s="132"/>
      <c r="S25" s="20"/>
    </row>
    <row r="26" spans="1:19" s="125" customFormat="1" ht="15" customHeight="1" x14ac:dyDescent="0.2">
      <c r="A26" s="20"/>
      <c r="B26" s="20"/>
      <c r="C26" s="24"/>
      <c r="D26" s="262"/>
      <c r="E26" s="262"/>
      <c r="F26" s="262"/>
      <c r="G26" s="262"/>
      <c r="H26" s="262"/>
      <c r="I26" s="262"/>
      <c r="J26" s="20"/>
      <c r="K26" s="263"/>
      <c r="L26" s="263"/>
      <c r="S26" s="20"/>
    </row>
    <row r="27" spans="1:19" s="125" customFormat="1" ht="15" customHeight="1" x14ac:dyDescent="0.2">
      <c r="A27" s="20"/>
      <c r="B27" s="20"/>
      <c r="C27" s="24"/>
      <c r="D27" s="129"/>
      <c r="E27" s="129"/>
      <c r="F27" s="129"/>
      <c r="G27" s="129"/>
      <c r="H27" s="129"/>
      <c r="I27" s="129"/>
      <c r="J27" s="20"/>
      <c r="K27" s="130"/>
      <c r="L27" s="130"/>
      <c r="S27" s="20"/>
    </row>
    <row r="28" spans="1:19" s="125" customFormat="1" ht="15" customHeight="1" x14ac:dyDescent="0.2">
      <c r="A28" s="20"/>
      <c r="B28" s="20"/>
      <c r="C28" s="24"/>
      <c r="D28" s="129"/>
      <c r="E28" s="129"/>
      <c r="F28" s="129"/>
      <c r="G28" s="129"/>
      <c r="H28" s="129"/>
      <c r="I28" s="129"/>
      <c r="J28" s="20"/>
      <c r="K28" s="130"/>
      <c r="L28" s="130"/>
      <c r="S28" s="20"/>
    </row>
    <row r="29" spans="1:19" s="125" customFormat="1" ht="15" customHeight="1" x14ac:dyDescent="0.2">
      <c r="A29" s="20"/>
      <c r="B29" s="20"/>
      <c r="C29" s="24"/>
      <c r="D29" s="129"/>
      <c r="E29" s="129"/>
      <c r="F29" s="129"/>
      <c r="G29" s="129"/>
      <c r="H29" s="129"/>
      <c r="I29" s="129"/>
      <c r="J29" s="20"/>
      <c r="K29" s="130"/>
      <c r="L29" s="130"/>
      <c r="S29" s="20"/>
    </row>
    <row r="30" spans="1:19" s="125" customFormat="1" ht="15" customHeight="1" x14ac:dyDescent="0.2">
      <c r="A30" s="20"/>
      <c r="B30" s="20"/>
      <c r="C30" s="24"/>
      <c r="D30" s="129"/>
      <c r="E30" s="129"/>
      <c r="F30" s="129"/>
      <c r="G30" s="129"/>
      <c r="H30" s="129"/>
      <c r="I30" s="129"/>
      <c r="J30" s="20"/>
      <c r="K30" s="130"/>
      <c r="L30" s="130"/>
      <c r="S30" s="20"/>
    </row>
    <row r="31" spans="1:19" s="125" customFormat="1" ht="15" customHeight="1" x14ac:dyDescent="0.2">
      <c r="A31" s="20"/>
      <c r="B31" s="20"/>
      <c r="C31" s="24"/>
      <c r="D31" s="129"/>
      <c r="E31" s="129"/>
      <c r="F31" s="129"/>
      <c r="G31" s="129"/>
      <c r="H31" s="129"/>
      <c r="I31" s="129"/>
      <c r="J31" s="20"/>
      <c r="K31" s="130"/>
      <c r="L31" s="92"/>
      <c r="S31" s="20"/>
    </row>
    <row r="32" spans="1:19" s="125" customFormat="1" ht="15" customHeight="1" x14ac:dyDescent="0.2">
      <c r="A32" s="20"/>
      <c r="B32" s="20"/>
      <c r="C32" s="24"/>
      <c r="D32" s="129"/>
      <c r="E32" s="129"/>
      <c r="F32" s="91"/>
      <c r="G32" s="129"/>
      <c r="H32" s="129"/>
      <c r="I32" s="129"/>
      <c r="J32" s="20"/>
      <c r="K32" s="130"/>
      <c r="L32" s="130"/>
      <c r="M32" s="264"/>
      <c r="S32" s="20"/>
    </row>
    <row r="33" spans="1:19" s="125" customFormat="1" ht="15" customHeight="1" x14ac:dyDescent="0.2">
      <c r="A33" s="20"/>
      <c r="B33" s="131"/>
      <c r="C33" s="24"/>
      <c r="D33" s="129"/>
      <c r="E33" s="129"/>
      <c r="F33" s="129"/>
      <c r="G33" s="129"/>
      <c r="H33" s="129"/>
      <c r="I33" s="129"/>
      <c r="J33" s="20"/>
      <c r="K33" s="130"/>
      <c r="L33" s="130"/>
      <c r="S33" s="20"/>
    </row>
    <row r="34" spans="1:19" s="125" customFormat="1" ht="15" customHeight="1" x14ac:dyDescent="0.2">
      <c r="A34" s="20"/>
      <c r="B34" s="20"/>
      <c r="C34" s="24"/>
      <c r="D34" s="129"/>
      <c r="E34" s="129"/>
      <c r="F34" s="129"/>
      <c r="G34" s="129"/>
      <c r="H34" s="129"/>
      <c r="I34" s="129"/>
      <c r="J34" s="20"/>
      <c r="K34" s="130"/>
      <c r="L34" s="130"/>
      <c r="S34" s="20"/>
    </row>
    <row r="35" spans="1:19" s="125" customFormat="1" ht="15" customHeight="1" x14ac:dyDescent="0.2">
      <c r="A35" s="20"/>
      <c r="B35" s="20"/>
      <c r="C35" s="24"/>
      <c r="D35" s="129"/>
      <c r="E35" s="129"/>
      <c r="F35" s="129"/>
      <c r="G35" s="129"/>
      <c r="H35" s="129"/>
      <c r="I35" s="129"/>
      <c r="J35" s="20"/>
      <c r="K35" s="130"/>
      <c r="L35" s="130"/>
      <c r="S35" s="20"/>
    </row>
    <row r="36" spans="1:19" s="125" customFormat="1" ht="15" customHeight="1" x14ac:dyDescent="0.2">
      <c r="A36" s="20"/>
      <c r="B36" s="20"/>
      <c r="C36" s="24"/>
      <c r="D36" s="129"/>
      <c r="E36" s="129"/>
      <c r="F36" s="129"/>
      <c r="G36" s="129"/>
      <c r="H36" s="91"/>
      <c r="I36" s="91"/>
      <c r="J36" s="20"/>
      <c r="K36" s="92"/>
      <c r="L36" s="92"/>
      <c r="S36" s="20"/>
    </row>
    <row r="37" spans="1:19" s="125" customFormat="1" ht="15" customHeight="1" x14ac:dyDescent="0.2">
      <c r="A37" s="20"/>
      <c r="B37" s="20"/>
      <c r="C37" s="24"/>
      <c r="D37" s="129"/>
      <c r="E37" s="129"/>
      <c r="F37" s="129"/>
      <c r="G37" s="91"/>
      <c r="H37" s="129"/>
      <c r="I37" s="129"/>
      <c r="J37" s="20"/>
      <c r="K37" s="130"/>
      <c r="L37" s="130"/>
      <c r="S37" s="20"/>
    </row>
    <row r="38" spans="1:19" s="125" customFormat="1" ht="15" customHeight="1" x14ac:dyDescent="0.2">
      <c r="A38" s="20"/>
      <c r="B38" s="131"/>
      <c r="C38" s="24"/>
      <c r="D38" s="129"/>
      <c r="E38" s="129"/>
      <c r="F38" s="129"/>
      <c r="G38" s="129"/>
      <c r="H38" s="129"/>
      <c r="I38" s="129"/>
      <c r="J38" s="20"/>
      <c r="K38" s="130"/>
      <c r="L38" s="130"/>
      <c r="S38" s="20"/>
    </row>
    <row r="39" spans="1:19" s="125" customFormat="1" ht="15" customHeight="1" x14ac:dyDescent="0.2">
      <c r="A39" s="20"/>
      <c r="B39" s="20"/>
      <c r="C39" s="24"/>
      <c r="D39" s="129"/>
      <c r="E39" s="129"/>
      <c r="F39" s="129"/>
      <c r="G39" s="129"/>
      <c r="H39" s="129"/>
      <c r="I39" s="129"/>
      <c r="J39" s="20"/>
      <c r="K39" s="130"/>
      <c r="L39" s="130"/>
      <c r="S39" s="20"/>
    </row>
    <row r="40" spans="1:19" s="125" customFormat="1" ht="15" customHeight="1" x14ac:dyDescent="0.2">
      <c r="A40" s="20"/>
      <c r="B40" s="20"/>
      <c r="C40" s="24"/>
      <c r="D40" s="129"/>
      <c r="E40" s="129"/>
      <c r="F40" s="129"/>
      <c r="G40" s="129"/>
      <c r="H40" s="129"/>
      <c r="I40" s="129"/>
      <c r="J40" s="20"/>
      <c r="K40" s="130"/>
      <c r="L40" s="130"/>
      <c r="S40" s="20"/>
    </row>
    <row r="41" spans="1:19" s="125" customFormat="1" ht="15" customHeight="1" x14ac:dyDescent="0.2">
      <c r="A41" s="20"/>
      <c r="B41" s="20"/>
      <c r="C41" s="24"/>
      <c r="D41" s="131"/>
      <c r="E41" s="131"/>
      <c r="F41" s="131"/>
      <c r="G41" s="131"/>
      <c r="H41" s="131"/>
      <c r="I41" s="131"/>
      <c r="J41" s="20"/>
      <c r="K41" s="132"/>
      <c r="L41" s="132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125" customFormat="1" ht="15" customHeight="1" x14ac:dyDescent="0.2">
      <c r="A44" s="20"/>
      <c r="B44" s="20"/>
      <c r="C44" s="24"/>
      <c r="D44" s="91"/>
      <c r="E44" s="91"/>
      <c r="F44" s="91"/>
      <c r="G44" s="91"/>
      <c r="H44" s="91"/>
      <c r="I44" s="91"/>
      <c r="J44" s="20"/>
      <c r="K44" s="92"/>
      <c r="L44" s="92"/>
      <c r="S44" s="20"/>
    </row>
    <row r="45" spans="1:19" s="33" customFormat="1" ht="10.5" customHeight="1" x14ac:dyDescent="0.2">
      <c r="A45" s="10"/>
      <c r="B45" s="52"/>
      <c r="E45" s="16"/>
      <c r="I45" s="10"/>
      <c r="J45" s="10"/>
      <c r="S45" s="10"/>
    </row>
    <row r="46" spans="1:19" s="19" customFormat="1" ht="10.5" customHeight="1" x14ac:dyDescent="0.2">
      <c r="B46" s="52"/>
    </row>
    <row r="47" spans="1:19" s="19" customFormat="1" ht="13.5" customHeight="1" x14ac:dyDescent="0.2"/>
    <row r="48" spans="1:19" s="19" customFormat="1" ht="13.5" customHeight="1" x14ac:dyDescent="0.2"/>
    <row r="49" spans="1:19" s="19" customFormat="1" ht="13.5" customHeight="1" x14ac:dyDescent="0.2"/>
    <row r="50" spans="1:19" s="19" customFormat="1" ht="9.6" x14ac:dyDescent="0.2"/>
    <row r="51" spans="1:19" s="19" customFormat="1" ht="9.6" x14ac:dyDescent="0.2"/>
    <row r="52" spans="1:19" s="19" customFormat="1" ht="9.6" x14ac:dyDescent="0.2"/>
    <row r="53" spans="1:19" s="19" customFormat="1" ht="9.6" x14ac:dyDescent="0.2"/>
    <row r="54" spans="1:19" s="19" customFormat="1" ht="9.6" x14ac:dyDescent="0.2"/>
    <row r="55" spans="1:19" s="19" customFormat="1" ht="9.6" x14ac:dyDescent="0.2"/>
    <row r="56" spans="1:19" s="19" customFormat="1" ht="9.6" x14ac:dyDescent="0.2"/>
    <row r="57" spans="1:19" s="19" customFormat="1" ht="10.8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S57" s="32"/>
    </row>
    <row r="58" spans="1:19" s="32" customFormat="1" ht="10.8" x14ac:dyDescent="0.2"/>
    <row r="59" spans="1:19" s="32" customFormat="1" ht="10.8" x14ac:dyDescent="0.2"/>
    <row r="60" spans="1:19" s="32" customFormat="1" ht="10.8" x14ac:dyDescent="0.2"/>
    <row r="61" spans="1:19" s="32" customFormat="1" ht="10.8" x14ac:dyDescent="0.2"/>
    <row r="62" spans="1:19" s="32" customForma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S62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S65"/>
  <sheetViews>
    <sheetView showGridLines="0" view="pageBreakPreview" topLeftCell="A25" zoomScaleNormal="75" zoomScaleSheetLayoutView="100" workbookViewId="0">
      <selection activeCell="V39" sqref="V39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5" customFormat="1" ht="15" customHeight="1" x14ac:dyDescent="0.2">
      <c r="A4" s="266"/>
      <c r="B4" s="267" t="s">
        <v>339</v>
      </c>
      <c r="C4" s="268"/>
      <c r="D4" s="268"/>
      <c r="E4" s="268"/>
      <c r="F4" s="268"/>
      <c r="G4" s="268"/>
      <c r="H4" s="269"/>
      <c r="I4" s="269"/>
      <c r="J4" s="266"/>
      <c r="K4" s="267" t="s">
        <v>340</v>
      </c>
      <c r="L4" s="268"/>
      <c r="M4" s="268"/>
      <c r="N4" s="268"/>
      <c r="O4" s="268"/>
      <c r="P4" s="268"/>
      <c r="Q4" s="269"/>
      <c r="R4" s="269"/>
      <c r="S4" s="266"/>
    </row>
    <row r="5" spans="1:19" s="125" customFormat="1" ht="15" customHeight="1" x14ac:dyDescent="0.2">
      <c r="A5" s="20"/>
      <c r="B5" s="20"/>
      <c r="C5" s="20"/>
      <c r="D5" s="131"/>
      <c r="E5" s="131"/>
      <c r="F5" s="131"/>
      <c r="G5" s="131"/>
      <c r="H5" s="131"/>
      <c r="I5" s="131"/>
      <c r="J5" s="20"/>
      <c r="K5" s="132"/>
      <c r="L5" s="132"/>
      <c r="S5" s="20"/>
    </row>
    <row r="6" spans="1:19" s="125" customFormat="1" ht="15" customHeight="1" x14ac:dyDescent="0.2">
      <c r="A6" s="20"/>
      <c r="B6" s="20"/>
      <c r="C6" s="24"/>
      <c r="D6" s="262"/>
      <c r="E6" s="262"/>
      <c r="F6" s="262"/>
      <c r="G6" s="262"/>
      <c r="H6" s="262"/>
      <c r="I6" s="262"/>
      <c r="J6" s="20"/>
      <c r="K6" s="263"/>
      <c r="L6" s="263"/>
      <c r="S6" s="20"/>
    </row>
    <row r="7" spans="1:19" s="125" customFormat="1" ht="15" customHeight="1" x14ac:dyDescent="0.2">
      <c r="A7" s="20"/>
      <c r="B7" s="20"/>
      <c r="C7" s="24"/>
      <c r="D7" s="129"/>
      <c r="E7" s="129"/>
      <c r="F7" s="129"/>
      <c r="G7" s="129"/>
      <c r="H7" s="129"/>
      <c r="I7" s="129"/>
      <c r="J7" s="20"/>
      <c r="K7" s="130"/>
      <c r="L7" s="130"/>
      <c r="S7" s="20"/>
    </row>
    <row r="8" spans="1:19" s="125" customFormat="1" ht="15" customHeight="1" x14ac:dyDescent="0.2">
      <c r="A8" s="20"/>
      <c r="B8" s="20"/>
      <c r="C8" s="24"/>
      <c r="D8" s="129"/>
      <c r="E8" s="129"/>
      <c r="F8" s="129"/>
      <c r="G8" s="129"/>
      <c r="H8" s="129"/>
      <c r="I8" s="129"/>
      <c r="J8" s="20"/>
      <c r="K8" s="130"/>
      <c r="L8" s="130"/>
      <c r="S8" s="20"/>
    </row>
    <row r="9" spans="1:19" s="125" customFormat="1" ht="15" customHeight="1" x14ac:dyDescent="0.2">
      <c r="A9" s="20"/>
      <c r="B9" s="20"/>
      <c r="C9" s="24"/>
      <c r="D9" s="129"/>
      <c r="E9" s="129"/>
      <c r="F9" s="129"/>
      <c r="G9" s="129"/>
      <c r="H9" s="129"/>
      <c r="I9" s="129"/>
      <c r="J9" s="20"/>
      <c r="K9" s="130"/>
      <c r="L9" s="130"/>
      <c r="S9" s="20"/>
    </row>
    <row r="10" spans="1:19" s="125" customFormat="1" ht="15" customHeight="1" x14ac:dyDescent="0.2">
      <c r="A10" s="20"/>
      <c r="B10" s="20"/>
      <c r="C10" s="24"/>
      <c r="D10" s="129"/>
      <c r="E10" s="129"/>
      <c r="F10" s="129"/>
      <c r="G10" s="129"/>
      <c r="H10" s="129"/>
      <c r="I10" s="129"/>
      <c r="J10" s="20"/>
      <c r="K10" s="130"/>
      <c r="L10" s="130"/>
      <c r="S10" s="20"/>
    </row>
    <row r="11" spans="1:19" s="125" customFormat="1" ht="15" customHeight="1" x14ac:dyDescent="0.2">
      <c r="A11" s="20"/>
      <c r="B11" s="20"/>
      <c r="C11" s="24"/>
      <c r="D11" s="129"/>
      <c r="E11" s="129"/>
      <c r="F11" s="129"/>
      <c r="G11" s="129"/>
      <c r="H11" s="129"/>
      <c r="I11" s="129"/>
      <c r="J11" s="20"/>
      <c r="K11" s="130"/>
      <c r="L11" s="92"/>
      <c r="S11" s="20"/>
    </row>
    <row r="12" spans="1:19" s="125" customFormat="1" ht="15" customHeight="1" x14ac:dyDescent="0.2">
      <c r="A12" s="20"/>
      <c r="B12" s="20"/>
      <c r="C12" s="24"/>
      <c r="D12" s="129"/>
      <c r="E12" s="129"/>
      <c r="F12" s="91"/>
      <c r="G12" s="129"/>
      <c r="H12" s="129"/>
      <c r="I12" s="129"/>
      <c r="J12" s="20"/>
      <c r="K12" s="130"/>
      <c r="L12" s="130"/>
      <c r="M12" s="264"/>
      <c r="S12" s="20"/>
    </row>
    <row r="13" spans="1:19" s="125" customFormat="1" ht="15" customHeight="1" x14ac:dyDescent="0.2">
      <c r="A13" s="20"/>
      <c r="B13" s="131"/>
      <c r="C13" s="24"/>
      <c r="D13" s="129"/>
      <c r="E13" s="129"/>
      <c r="F13" s="129"/>
      <c r="G13" s="129"/>
      <c r="H13" s="129"/>
      <c r="I13" s="129"/>
      <c r="J13" s="20"/>
      <c r="K13" s="130"/>
      <c r="L13" s="130"/>
      <c r="S13" s="20"/>
    </row>
    <row r="14" spans="1:19" s="125" customFormat="1" ht="15" customHeight="1" x14ac:dyDescent="0.2">
      <c r="A14" s="20"/>
      <c r="B14" s="20"/>
      <c r="C14" s="24"/>
      <c r="D14" s="129"/>
      <c r="E14" s="129"/>
      <c r="F14" s="129"/>
      <c r="G14" s="129"/>
      <c r="H14" s="129"/>
      <c r="I14" s="129"/>
      <c r="J14" s="20"/>
      <c r="K14" s="130"/>
      <c r="L14" s="130"/>
      <c r="S14" s="20"/>
    </row>
    <row r="15" spans="1:19" s="125" customFormat="1" ht="15" customHeight="1" x14ac:dyDescent="0.2">
      <c r="A15" s="20"/>
      <c r="B15" s="20"/>
      <c r="C15" s="24"/>
      <c r="D15" s="129"/>
      <c r="E15" s="129"/>
      <c r="F15" s="129"/>
      <c r="G15" s="129"/>
      <c r="H15" s="129"/>
      <c r="I15" s="129"/>
      <c r="J15" s="20"/>
      <c r="K15" s="130"/>
      <c r="L15" s="130"/>
      <c r="S15" s="20"/>
    </row>
    <row r="16" spans="1:19" s="125" customFormat="1" ht="15" customHeight="1" x14ac:dyDescent="0.2">
      <c r="A16" s="20"/>
      <c r="B16" s="20"/>
      <c r="C16" s="24"/>
      <c r="D16" s="129"/>
      <c r="E16" s="129"/>
      <c r="F16" s="129"/>
      <c r="G16" s="129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29"/>
      <c r="E17" s="129"/>
      <c r="F17" s="129"/>
      <c r="G17" s="91"/>
      <c r="H17" s="129"/>
      <c r="I17" s="129"/>
      <c r="J17" s="20"/>
      <c r="K17" s="130"/>
      <c r="L17" s="130"/>
      <c r="S17" s="20"/>
    </row>
    <row r="18" spans="1:19" s="125" customFormat="1" ht="15" customHeight="1" x14ac:dyDescent="0.2">
      <c r="A18" s="20"/>
      <c r="B18" s="131"/>
      <c r="C18" s="24"/>
      <c r="D18" s="129"/>
      <c r="E18" s="129"/>
      <c r="F18" s="129"/>
      <c r="G18" s="129"/>
      <c r="H18" s="129"/>
      <c r="I18" s="129"/>
      <c r="J18" s="20"/>
      <c r="K18" s="130"/>
      <c r="L18" s="130"/>
      <c r="S18" s="20"/>
    </row>
    <row r="19" spans="1:19" s="125" customFormat="1" ht="15" customHeight="1" x14ac:dyDescent="0.2">
      <c r="A19" s="20"/>
      <c r="B19" s="20"/>
      <c r="C19" s="24"/>
      <c r="D19" s="129"/>
      <c r="E19" s="129"/>
      <c r="F19" s="129"/>
      <c r="G19" s="129"/>
      <c r="H19" s="129"/>
      <c r="I19" s="129"/>
      <c r="J19" s="20"/>
      <c r="K19" s="130"/>
      <c r="L19" s="130"/>
      <c r="S19" s="20"/>
    </row>
    <row r="20" spans="1:19" s="125" customFormat="1" ht="15" customHeight="1" x14ac:dyDescent="0.2">
      <c r="A20" s="20"/>
      <c r="B20" s="20"/>
      <c r="C20" s="24"/>
      <c r="D20" s="129"/>
      <c r="E20" s="129"/>
      <c r="F20" s="129"/>
      <c r="G20" s="129"/>
      <c r="H20" s="129"/>
      <c r="I20" s="129"/>
      <c r="J20" s="20"/>
      <c r="K20" s="130"/>
      <c r="L20" s="130"/>
      <c r="S20" s="20"/>
    </row>
    <row r="21" spans="1:19" s="125" customFormat="1" ht="15" customHeight="1" x14ac:dyDescent="0.2">
      <c r="A21" s="20"/>
      <c r="B21" s="20"/>
      <c r="C21" s="24"/>
      <c r="D21" s="131"/>
      <c r="E21" s="131"/>
      <c r="F21" s="131"/>
      <c r="G21" s="131"/>
      <c r="H21" s="131"/>
      <c r="I21" s="131"/>
      <c r="J21" s="20"/>
      <c r="K21" s="132"/>
      <c r="L21" s="132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5" customFormat="1" ht="15" customHeight="1" x14ac:dyDescent="0.2">
      <c r="A24" s="266"/>
      <c r="B24" s="267" t="s">
        <v>341</v>
      </c>
      <c r="C24" s="268"/>
      <c r="D24" s="268"/>
      <c r="E24" s="268"/>
      <c r="F24" s="268"/>
      <c r="G24" s="268"/>
      <c r="H24" s="269"/>
      <c r="I24" s="269"/>
      <c r="J24" s="266"/>
      <c r="K24" s="267" t="s">
        <v>342</v>
      </c>
      <c r="L24" s="268"/>
      <c r="M24" s="268"/>
      <c r="N24" s="268"/>
      <c r="O24" s="268"/>
      <c r="P24" s="268"/>
      <c r="Q24" s="269"/>
      <c r="R24" s="269"/>
      <c r="S24" s="266"/>
    </row>
    <row r="25" spans="1:19" s="125" customFormat="1" ht="15" customHeight="1" x14ac:dyDescent="0.2">
      <c r="A25" s="20"/>
      <c r="B25" s="20"/>
      <c r="C25" s="20"/>
      <c r="D25" s="131"/>
      <c r="E25" s="131"/>
      <c r="F25" s="131"/>
      <c r="G25" s="131"/>
      <c r="H25" s="131"/>
      <c r="I25" s="131"/>
      <c r="J25" s="20"/>
      <c r="K25" s="132"/>
      <c r="L25" s="132"/>
      <c r="S25" s="20"/>
    </row>
    <row r="26" spans="1:19" s="125" customFormat="1" ht="15" customHeight="1" x14ac:dyDescent="0.2">
      <c r="A26" s="20"/>
      <c r="B26" s="275"/>
      <c r="C26" s="276"/>
      <c r="D26" s="277"/>
      <c r="E26" s="277"/>
      <c r="F26" s="277"/>
      <c r="G26" s="277"/>
      <c r="H26" s="277"/>
      <c r="I26" s="277"/>
      <c r="J26" s="20"/>
      <c r="K26" s="278"/>
      <c r="L26" s="278"/>
      <c r="M26" s="279"/>
      <c r="N26" s="279"/>
      <c r="O26" s="279"/>
      <c r="P26" s="279"/>
      <c r="Q26" s="279"/>
      <c r="R26" s="279"/>
      <c r="S26" s="20"/>
    </row>
    <row r="27" spans="1:19" s="125" customFormat="1" ht="15" customHeight="1" x14ac:dyDescent="0.2">
      <c r="A27" s="20"/>
      <c r="B27" s="275"/>
      <c r="C27" s="276"/>
      <c r="D27" s="280"/>
      <c r="E27" s="280"/>
      <c r="F27" s="280"/>
      <c r="G27" s="280"/>
      <c r="H27" s="280"/>
      <c r="I27" s="280"/>
      <c r="J27" s="20"/>
      <c r="K27" s="281"/>
      <c r="L27" s="281"/>
      <c r="M27" s="279"/>
      <c r="N27" s="279"/>
      <c r="O27" s="279"/>
      <c r="P27" s="279"/>
      <c r="Q27" s="279"/>
      <c r="R27" s="279"/>
      <c r="S27" s="20"/>
    </row>
    <row r="28" spans="1:19" s="125" customFormat="1" ht="15" customHeight="1" x14ac:dyDescent="0.2">
      <c r="A28" s="20"/>
      <c r="B28" s="275"/>
      <c r="C28" s="276"/>
      <c r="D28" s="280"/>
      <c r="E28" s="280"/>
      <c r="F28" s="280"/>
      <c r="G28" s="280"/>
      <c r="H28" s="280"/>
      <c r="I28" s="280"/>
      <c r="J28" s="20"/>
      <c r="K28" s="281"/>
      <c r="L28" s="281"/>
      <c r="M28" s="279"/>
      <c r="N28" s="279"/>
      <c r="O28" s="279"/>
      <c r="P28" s="279"/>
      <c r="Q28" s="279"/>
      <c r="R28" s="279"/>
      <c r="S28" s="20"/>
    </row>
    <row r="29" spans="1:19" s="125" customFormat="1" ht="15" customHeight="1" x14ac:dyDescent="0.2">
      <c r="A29" s="20"/>
      <c r="B29" s="275"/>
      <c r="C29" s="276"/>
      <c r="D29" s="280"/>
      <c r="E29" s="280"/>
      <c r="F29" s="280"/>
      <c r="G29" s="280"/>
      <c r="H29" s="280"/>
      <c r="I29" s="280"/>
      <c r="J29" s="20"/>
      <c r="K29" s="281"/>
      <c r="L29" s="281"/>
      <c r="M29" s="279"/>
      <c r="N29" s="279"/>
      <c r="O29" s="279"/>
      <c r="P29" s="279"/>
      <c r="Q29" s="279"/>
      <c r="R29" s="279"/>
      <c r="S29" s="20"/>
    </row>
    <row r="30" spans="1:19" s="125" customFormat="1" ht="15" customHeight="1" x14ac:dyDescent="0.2">
      <c r="A30" s="20"/>
      <c r="B30" s="275"/>
      <c r="C30" s="276"/>
      <c r="D30" s="280"/>
      <c r="E30" s="280"/>
      <c r="F30" s="280"/>
      <c r="G30" s="280"/>
      <c r="H30" s="280"/>
      <c r="I30" s="280"/>
      <c r="J30" s="20"/>
      <c r="K30" s="281"/>
      <c r="L30" s="281"/>
      <c r="M30" s="279"/>
      <c r="N30" s="279"/>
      <c r="O30" s="279"/>
      <c r="P30" s="279"/>
      <c r="Q30" s="279"/>
      <c r="R30" s="279"/>
      <c r="S30" s="20"/>
    </row>
    <row r="31" spans="1:19" s="125" customFormat="1" ht="15" customHeight="1" x14ac:dyDescent="0.2">
      <c r="A31" s="20"/>
      <c r="B31" s="275"/>
      <c r="C31" s="276"/>
      <c r="D31" s="280"/>
      <c r="E31" s="280"/>
      <c r="F31" s="280"/>
      <c r="G31" s="280"/>
      <c r="H31" s="280"/>
      <c r="I31" s="280"/>
      <c r="J31" s="20"/>
      <c r="K31" s="281"/>
      <c r="L31" s="282"/>
      <c r="M31" s="279"/>
      <c r="N31" s="279"/>
      <c r="O31" s="279"/>
      <c r="P31" s="279"/>
      <c r="Q31" s="279"/>
      <c r="R31" s="279"/>
      <c r="S31" s="20"/>
    </row>
    <row r="32" spans="1:19" s="125" customFormat="1" ht="15" customHeight="1" x14ac:dyDescent="0.2">
      <c r="A32" s="20"/>
      <c r="B32" s="275"/>
      <c r="C32" s="276"/>
      <c r="D32" s="280"/>
      <c r="E32" s="280"/>
      <c r="F32" s="283"/>
      <c r="G32" s="280"/>
      <c r="H32" s="280"/>
      <c r="I32" s="280"/>
      <c r="J32" s="20"/>
      <c r="K32" s="281"/>
      <c r="L32" s="281"/>
      <c r="M32" s="284"/>
      <c r="N32" s="279"/>
      <c r="O32" s="279"/>
      <c r="P32" s="279"/>
      <c r="Q32" s="279"/>
      <c r="R32" s="279"/>
      <c r="S32" s="20"/>
    </row>
    <row r="33" spans="1:19" s="125" customFormat="1" ht="15" customHeight="1" x14ac:dyDescent="0.2">
      <c r="A33" s="20"/>
      <c r="B33" s="285"/>
      <c r="C33" s="276"/>
      <c r="D33" s="280"/>
      <c r="E33" s="280"/>
      <c r="F33" s="280"/>
      <c r="G33" s="280"/>
      <c r="H33" s="280"/>
      <c r="I33" s="280"/>
      <c r="J33" s="20"/>
      <c r="K33" s="281"/>
      <c r="L33" s="281"/>
      <c r="M33" s="279"/>
      <c r="N33" s="279"/>
      <c r="O33" s="279"/>
      <c r="P33" s="279"/>
      <c r="Q33" s="279"/>
      <c r="R33" s="279"/>
      <c r="S33" s="20"/>
    </row>
    <row r="34" spans="1:19" s="125" customFormat="1" ht="15" customHeight="1" x14ac:dyDescent="0.2">
      <c r="A34" s="20"/>
      <c r="B34" s="275"/>
      <c r="C34" s="276"/>
      <c r="D34" s="280"/>
      <c r="E34" s="280"/>
      <c r="F34" s="280"/>
      <c r="G34" s="280"/>
      <c r="H34" s="280"/>
      <c r="I34" s="280"/>
      <c r="J34" s="20"/>
      <c r="K34" s="281"/>
      <c r="L34" s="281"/>
      <c r="M34" s="279"/>
      <c r="N34" s="279"/>
      <c r="O34" s="279"/>
      <c r="P34" s="279"/>
      <c r="Q34" s="279"/>
      <c r="R34" s="279"/>
      <c r="S34" s="20"/>
    </row>
    <row r="35" spans="1:19" s="125" customFormat="1" ht="15" customHeight="1" x14ac:dyDescent="0.2">
      <c r="A35" s="20"/>
      <c r="B35" s="275"/>
      <c r="C35" s="276"/>
      <c r="D35" s="280"/>
      <c r="E35" s="280"/>
      <c r="F35" s="280"/>
      <c r="G35" s="280"/>
      <c r="H35" s="280"/>
      <c r="I35" s="280"/>
      <c r="J35" s="20"/>
      <c r="K35" s="281"/>
      <c r="L35" s="281"/>
      <c r="M35" s="279"/>
      <c r="N35" s="279"/>
      <c r="O35" s="279"/>
      <c r="P35" s="279"/>
      <c r="Q35" s="279"/>
      <c r="R35" s="279"/>
      <c r="S35" s="20"/>
    </row>
    <row r="36" spans="1:19" s="125" customFormat="1" ht="15" customHeight="1" x14ac:dyDescent="0.2">
      <c r="A36" s="20"/>
      <c r="B36" s="275"/>
      <c r="C36" s="276"/>
      <c r="D36" s="280"/>
      <c r="E36" s="280"/>
      <c r="F36" s="280"/>
      <c r="G36" s="280"/>
      <c r="H36" s="283"/>
      <c r="I36" s="283"/>
      <c r="J36" s="20"/>
      <c r="K36" s="282"/>
      <c r="L36" s="282"/>
      <c r="M36" s="279"/>
      <c r="N36" s="279"/>
      <c r="O36" s="279"/>
      <c r="P36" s="279"/>
      <c r="Q36" s="279"/>
      <c r="R36" s="279"/>
      <c r="S36" s="20"/>
    </row>
    <row r="37" spans="1:19" s="125" customFormat="1" ht="15" customHeight="1" x14ac:dyDescent="0.2">
      <c r="A37" s="20"/>
      <c r="B37" s="275"/>
      <c r="C37" s="276"/>
      <c r="D37" s="280"/>
      <c r="E37" s="280"/>
      <c r="F37" s="280"/>
      <c r="G37" s="283"/>
      <c r="H37" s="280"/>
      <c r="I37" s="280"/>
      <c r="J37" s="20"/>
      <c r="K37" s="281"/>
      <c r="L37" s="281"/>
      <c r="M37" s="279"/>
      <c r="N37" s="279"/>
      <c r="O37" s="279"/>
      <c r="P37" s="279"/>
      <c r="Q37" s="279"/>
      <c r="R37" s="279"/>
      <c r="S37" s="20"/>
    </row>
    <row r="38" spans="1:19" s="125" customFormat="1" ht="15" customHeight="1" x14ac:dyDescent="0.2">
      <c r="A38" s="20"/>
      <c r="B38" s="285"/>
      <c r="C38" s="276"/>
      <c r="D38" s="280"/>
      <c r="E38" s="280"/>
      <c r="F38" s="280"/>
      <c r="G38" s="280"/>
      <c r="H38" s="280"/>
      <c r="I38" s="280"/>
      <c r="J38" s="20"/>
      <c r="K38" s="281"/>
      <c r="L38" s="281"/>
      <c r="M38" s="279"/>
      <c r="N38" s="279"/>
      <c r="O38" s="279"/>
      <c r="P38" s="279"/>
      <c r="Q38" s="279"/>
      <c r="R38" s="279"/>
      <c r="S38" s="20"/>
    </row>
    <row r="39" spans="1:19" s="125" customFormat="1" ht="15" customHeight="1" x14ac:dyDescent="0.2">
      <c r="A39" s="20"/>
      <c r="B39" s="275"/>
      <c r="C39" s="276"/>
      <c r="D39" s="280"/>
      <c r="E39" s="280"/>
      <c r="F39" s="280"/>
      <c r="G39" s="280"/>
      <c r="H39" s="280"/>
      <c r="I39" s="280"/>
      <c r="J39" s="20"/>
      <c r="K39" s="281"/>
      <c r="L39" s="281"/>
      <c r="M39" s="279"/>
      <c r="N39" s="279"/>
      <c r="O39" s="279"/>
      <c r="P39" s="279"/>
      <c r="Q39" s="279"/>
      <c r="R39" s="279"/>
      <c r="S39" s="20"/>
    </row>
    <row r="40" spans="1:19" s="125" customFormat="1" ht="15" customHeight="1" x14ac:dyDescent="0.2">
      <c r="A40" s="20"/>
      <c r="B40" s="275"/>
      <c r="C40" s="276"/>
      <c r="D40" s="280"/>
      <c r="E40" s="280"/>
      <c r="F40" s="280"/>
      <c r="G40" s="280"/>
      <c r="H40" s="280"/>
      <c r="I40" s="280"/>
      <c r="J40" s="20"/>
      <c r="K40" s="281"/>
      <c r="L40" s="281"/>
      <c r="M40" s="279"/>
      <c r="N40" s="279"/>
      <c r="O40" s="279"/>
      <c r="P40" s="279"/>
      <c r="Q40" s="279"/>
      <c r="R40" s="279"/>
      <c r="S40" s="20"/>
    </row>
    <row r="41" spans="1:19" s="125" customFormat="1" ht="15" customHeight="1" x14ac:dyDescent="0.2">
      <c r="A41" s="20"/>
      <c r="B41" s="20"/>
      <c r="C41" s="24"/>
      <c r="D41" s="131"/>
      <c r="E41" s="131"/>
      <c r="F41" s="131"/>
      <c r="G41" s="131"/>
      <c r="H41" s="131"/>
      <c r="I41" s="131"/>
      <c r="J41" s="20"/>
      <c r="K41" s="132"/>
      <c r="L41" s="132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271" customFormat="1" ht="13.5" customHeight="1" x14ac:dyDescent="0.2">
      <c r="C44" s="271">
        <v>2007</v>
      </c>
      <c r="D44" s="271">
        <v>2008</v>
      </c>
      <c r="E44" s="271">
        <v>2009</v>
      </c>
      <c r="F44" s="271">
        <v>2010</v>
      </c>
      <c r="G44" s="271">
        <v>2011</v>
      </c>
      <c r="H44" s="271">
        <v>2012</v>
      </c>
      <c r="I44" s="271">
        <v>2013</v>
      </c>
      <c r="J44" s="322">
        <v>2014</v>
      </c>
      <c r="K44" s="322">
        <v>2015</v>
      </c>
      <c r="L44" s="322">
        <v>2016</v>
      </c>
      <c r="M44" s="322">
        <v>2017</v>
      </c>
      <c r="N44" s="322">
        <v>2018</v>
      </c>
      <c r="O44" s="322">
        <v>2019</v>
      </c>
    </row>
    <row r="45" spans="1:19" s="272" customFormat="1" ht="15" customHeight="1" x14ac:dyDescent="0.2">
      <c r="B45" s="286" t="s">
        <v>168</v>
      </c>
      <c r="C45" s="287">
        <v>23202</v>
      </c>
      <c r="D45" s="287">
        <f>連PL!D6</f>
        <v>23559</v>
      </c>
      <c r="E45" s="287">
        <f>連PL!E6</f>
        <v>24996</v>
      </c>
      <c r="F45" s="287">
        <f>連PL!F6</f>
        <v>26127</v>
      </c>
      <c r="G45" s="287">
        <f>連PL!G6</f>
        <v>27984</v>
      </c>
      <c r="H45" s="287">
        <f>連PL!H6</f>
        <v>32604</v>
      </c>
      <c r="I45" s="287">
        <f>連PL!I6</f>
        <v>29290</v>
      </c>
      <c r="J45" s="287">
        <f>連PL!J6</f>
        <v>32500</v>
      </c>
      <c r="K45" s="287">
        <f>連PL!K6</f>
        <v>30485</v>
      </c>
      <c r="L45" s="287">
        <f>連PL!L6</f>
        <v>29792</v>
      </c>
      <c r="M45" s="287">
        <f>連PL!M6</f>
        <v>31024</v>
      </c>
      <c r="N45" s="287">
        <f>連PL!N6</f>
        <v>30393</v>
      </c>
      <c r="O45" s="287">
        <f>連PL!O6</f>
        <v>23641</v>
      </c>
    </row>
    <row r="46" spans="1:19" s="271" customFormat="1" ht="10.5" customHeight="1" x14ac:dyDescent="0.2">
      <c r="B46" s="286" t="s">
        <v>338</v>
      </c>
      <c r="C46" s="288">
        <v>0.2778307268018555</v>
      </c>
      <c r="D46" s="288">
        <f>収益性!D15</f>
        <v>0.25519422138877867</v>
      </c>
      <c r="E46" s="288">
        <f>収益性!E15</f>
        <v>0.25147620898953849</v>
      </c>
      <c r="F46" s="288">
        <f>収益性!F15</f>
        <v>0.22728965679868593</v>
      </c>
      <c r="G46" s="288">
        <f>収益性!G15</f>
        <v>0.23108591107366616</v>
      </c>
      <c r="H46" s="288">
        <f>収益性!H15</f>
        <v>0.21101005742474513</v>
      </c>
      <c r="I46" s="288">
        <f>収益性!I15</f>
        <v>0.21800246396007097</v>
      </c>
      <c r="J46" s="288">
        <f>収益性!J15</f>
        <v>0.23632139045237205</v>
      </c>
      <c r="K46" s="288">
        <f>収益性!K15</f>
        <v>1.6921081206192391E-2</v>
      </c>
      <c r="L46" s="288">
        <f>収益性!L15</f>
        <v>0.27856648274409734</v>
      </c>
      <c r="M46" s="288">
        <f>収益性!M15</f>
        <v>0.32053934198351802</v>
      </c>
      <c r="N46" s="288">
        <f>収益性!N15</f>
        <v>0.34667331541973428</v>
      </c>
      <c r="O46" s="366">
        <f>収益性!O15</f>
        <v>0.36692096428370508</v>
      </c>
      <c r="P46" s="273"/>
      <c r="Q46" s="273"/>
      <c r="R46" s="273"/>
      <c r="S46" s="273"/>
    </row>
    <row r="47" spans="1:19" s="271" customFormat="1" ht="13.5" customHeight="1" x14ac:dyDescent="0.2">
      <c r="B47" s="271" t="s">
        <v>173</v>
      </c>
      <c r="C47" s="271">
        <v>2419</v>
      </c>
      <c r="D47" s="271">
        <f>連PL!D10</f>
        <v>2499</v>
      </c>
      <c r="E47" s="271">
        <f>連PL!E10</f>
        <v>2571</v>
      </c>
      <c r="F47" s="271">
        <f>連PL!F10</f>
        <v>2489</v>
      </c>
      <c r="G47" s="271">
        <f>連PL!G10</f>
        <v>2957</v>
      </c>
      <c r="H47" s="271">
        <f>連PL!H10</f>
        <v>3410</v>
      </c>
      <c r="I47" s="271">
        <f>連PL!I10</f>
        <v>2724</v>
      </c>
      <c r="J47" s="271">
        <f>連PL!J10</f>
        <v>3335</v>
      </c>
      <c r="K47" s="271">
        <f>連PL!K10</f>
        <v>-4123</v>
      </c>
      <c r="L47" s="271">
        <f>連PL!L10</f>
        <v>2654</v>
      </c>
      <c r="M47" s="271">
        <f>連PL!M10</f>
        <v>3351</v>
      </c>
      <c r="N47" s="271">
        <f>連PL!N10</f>
        <v>4362</v>
      </c>
      <c r="O47" s="271">
        <f>連PL!O10</f>
        <v>2332</v>
      </c>
    </row>
    <row r="48" spans="1:19" s="271" customFormat="1" ht="10.5" customHeight="1" x14ac:dyDescent="0.2">
      <c r="B48" s="272" t="s">
        <v>259</v>
      </c>
      <c r="C48" s="274">
        <v>0.10426128784649658</v>
      </c>
      <c r="D48" s="274">
        <f>収益性!D16</f>
        <v>0.10611346814682464</v>
      </c>
      <c r="E48" s="274">
        <f>収益性!E16</f>
        <v>0.1028615558845488</v>
      </c>
      <c r="F48" s="274">
        <f>収益性!F16</f>
        <v>9.5295878861379829E-2</v>
      </c>
      <c r="G48" s="274">
        <f>収益性!G16</f>
        <v>0.10569809403312204</v>
      </c>
      <c r="H48" s="274">
        <f>収益性!H16</f>
        <v>0.10461284538520715</v>
      </c>
      <c r="I48" s="274">
        <f>収益性!I16</f>
        <v>9.302941117913914E-2</v>
      </c>
      <c r="J48" s="274">
        <f>収益性!J16</f>
        <v>0.10261568264996324</v>
      </c>
      <c r="K48" s="274">
        <f>収益性!K16</f>
        <v>-0.13527152082483335</v>
      </c>
      <c r="L48" s="274">
        <f>収益性!L16</f>
        <v>8.9096419331777268E-2</v>
      </c>
      <c r="M48" s="274">
        <f>収益性!M16</f>
        <v>0.10804232267367407</v>
      </c>
      <c r="N48" s="274">
        <f>収益性!N16</f>
        <v>0.14352979233931909</v>
      </c>
      <c r="O48" s="274">
        <f>収益性!O16</f>
        <v>9.8680672492839946E-2</v>
      </c>
    </row>
    <row r="49" spans="2:15" s="271" customFormat="1" ht="13.5" customHeight="1" x14ac:dyDescent="0.2">
      <c r="B49" s="289" t="s">
        <v>176</v>
      </c>
      <c r="C49" s="289">
        <v>2434</v>
      </c>
      <c r="D49" s="289">
        <f>連PL!D13</f>
        <v>2537</v>
      </c>
      <c r="E49" s="289">
        <f>連PL!E13</f>
        <v>2630</v>
      </c>
      <c r="F49" s="289">
        <f>連PL!F13</f>
        <v>2524</v>
      </c>
      <c r="G49" s="289">
        <f>連PL!G13</f>
        <v>2930</v>
      </c>
      <c r="H49" s="289">
        <f>連PL!H13</f>
        <v>3450</v>
      </c>
      <c r="I49" s="289">
        <f>連PL!I13</f>
        <v>2736</v>
      </c>
      <c r="J49" s="289">
        <f>連PL!J13</f>
        <v>3350</v>
      </c>
      <c r="K49" s="289">
        <f>連PL!K13</f>
        <v>-4081</v>
      </c>
      <c r="L49" s="289">
        <f>連PL!L13</f>
        <v>2569</v>
      </c>
      <c r="M49" s="289">
        <f>連PL!M13</f>
        <v>3177</v>
      </c>
      <c r="N49" s="289">
        <f>連PL!N13</f>
        <v>4341</v>
      </c>
      <c r="O49" s="289">
        <f>連PL!O13</f>
        <v>2345</v>
      </c>
    </row>
    <row r="50" spans="2:15" s="271" customFormat="1" ht="9.6" x14ac:dyDescent="0.2">
      <c r="B50" s="289" t="s">
        <v>260</v>
      </c>
      <c r="C50" s="288">
        <v>0.10490677557395482</v>
      </c>
      <c r="D50" s="288">
        <f>収益性!D17</f>
        <v>0.10772367964249102</v>
      </c>
      <c r="E50" s="288">
        <f>収益性!E17</f>
        <v>0.10523536410968071</v>
      </c>
      <c r="F50" s="288">
        <f>収益性!F17</f>
        <v>9.6615125785264447E-2</v>
      </c>
      <c r="G50" s="288">
        <f>収益性!G17</f>
        <v>0.1047343418549825</v>
      </c>
      <c r="H50" s="288">
        <f>収益性!H17</f>
        <v>0.10584308628132591</v>
      </c>
      <c r="I50" s="288">
        <f>収益性!I17</f>
        <v>9.3438167817566892E-2</v>
      </c>
      <c r="J50" s="288">
        <f>収益性!J17</f>
        <v>0.10307859693863658</v>
      </c>
      <c r="K50" s="288">
        <f>収益性!K17</f>
        <v>-0.1339002035276953</v>
      </c>
      <c r="L50" s="288">
        <f>収益性!L17</f>
        <v>8.6251066575132207E-2</v>
      </c>
      <c r="M50" s="288">
        <f>収益性!M17</f>
        <v>0.10241609474053152</v>
      </c>
      <c r="N50" s="288">
        <f>収益性!N17</f>
        <v>0.14284550509515651</v>
      </c>
      <c r="O50" s="288">
        <f>収益性!O17</f>
        <v>9.9228647480985824E-2</v>
      </c>
    </row>
    <row r="51" spans="2:15" s="271" customFormat="1" ht="9.6" x14ac:dyDescent="0.2">
      <c r="B51" s="271" t="s">
        <v>178</v>
      </c>
      <c r="C51" s="271">
        <v>1184</v>
      </c>
      <c r="D51" s="271">
        <f>連PL!D23</f>
        <v>1374</v>
      </c>
      <c r="E51" s="271">
        <f>連PL!E23</f>
        <v>1392</v>
      </c>
      <c r="F51" s="271">
        <f>連PL!F23</f>
        <v>997</v>
      </c>
      <c r="G51" s="271">
        <f>連PL!G23</f>
        <v>1476</v>
      </c>
      <c r="H51" s="271">
        <f>連PL!H23</f>
        <v>1743</v>
      </c>
      <c r="I51" s="271">
        <f>連PL!I23</f>
        <v>1674</v>
      </c>
      <c r="J51" s="271">
        <f>連PL!J23</f>
        <v>1863</v>
      </c>
      <c r="K51" s="271">
        <f>連PL!K23</f>
        <v>-4707</v>
      </c>
      <c r="L51" s="271">
        <f>連PL!L23</f>
        <v>-6094</v>
      </c>
      <c r="M51" s="271">
        <f>連PL!M23</f>
        <v>2366</v>
      </c>
      <c r="N51" s="271">
        <f>連PL!N23</f>
        <v>4315</v>
      </c>
      <c r="O51" s="271">
        <f>連PL!O23</f>
        <v>2034</v>
      </c>
    </row>
    <row r="52" spans="2:15" s="271" customFormat="1" ht="9.6" x14ac:dyDescent="0.2">
      <c r="B52" s="271" t="s">
        <v>261</v>
      </c>
      <c r="C52" s="274">
        <v>5.1069987385039879E-2</v>
      </c>
      <c r="D52" s="274">
        <f>収益性!D18</f>
        <v>5.8360966418929953E-2</v>
      </c>
      <c r="E52" s="274">
        <f>収益性!E18</f>
        <v>5.5712722157461071E-2</v>
      </c>
      <c r="F52" s="274">
        <f>収益性!F18</f>
        <v>3.8174607466819707E-2</v>
      </c>
      <c r="G52" s="274">
        <f>収益性!G18</f>
        <v>5.2767577625873051E-2</v>
      </c>
      <c r="H52" s="274">
        <f>収益性!H18</f>
        <v>5.3479578171395904E-2</v>
      </c>
      <c r="I52" s="274">
        <f>収益性!I18</f>
        <v>5.7180545718326273E-2</v>
      </c>
      <c r="J52" s="274">
        <f>収益性!J18</f>
        <v>5.7347495895231776E-2</v>
      </c>
      <c r="K52" s="274">
        <f>収益性!K18</f>
        <v>-0.15442584333963605</v>
      </c>
      <c r="L52" s="274">
        <f>収益性!L18</f>
        <v>-0.20456663492856375</v>
      </c>
      <c r="M52" s="274">
        <f>収益性!M18</f>
        <v>7.6287875716034459E-2</v>
      </c>
      <c r="N52" s="274">
        <f>収益性!N18</f>
        <v>0.14200082260552355</v>
      </c>
      <c r="O52" s="274">
        <f>収益性!O18</f>
        <v>8.6038037204773446E-2</v>
      </c>
    </row>
    <row r="53" spans="2:15" s="271" customFormat="1" ht="9.6" x14ac:dyDescent="0.2"/>
    <row r="54" spans="2:15" s="271" customFormat="1" ht="9.6" x14ac:dyDescent="0.2"/>
    <row r="55" spans="2:15" s="271" customFormat="1" ht="9.6" x14ac:dyDescent="0.2"/>
    <row r="56" spans="2:15" s="271" customFormat="1" ht="9.6" x14ac:dyDescent="0.2"/>
    <row r="57" spans="2:15" s="271" customFormat="1" ht="9.6" x14ac:dyDescent="0.2"/>
    <row r="58" spans="2:15" s="270" customFormat="1" ht="9.6" x14ac:dyDescent="0.2"/>
    <row r="59" spans="2:15" s="270" customFormat="1" ht="9.6" x14ac:dyDescent="0.2"/>
    <row r="60" spans="2:15" s="270" customFormat="1" ht="9.6" x14ac:dyDescent="0.2"/>
    <row r="61" spans="2:15" s="270" customFormat="1" ht="9.6" x14ac:dyDescent="0.2"/>
    <row r="62" spans="2:15" s="270" customFormat="1" ht="9.6" x14ac:dyDescent="0.2"/>
    <row r="63" spans="2:15" s="270" customFormat="1" ht="9.6" x14ac:dyDescent="0.2"/>
    <row r="64" spans="2:15" s="270" customFormat="1" ht="9.6" x14ac:dyDescent="0.2"/>
    <row r="65" s="270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S65"/>
  <sheetViews>
    <sheetView showGridLines="0" view="pageBreakPreview" topLeftCell="A26" zoomScaleNormal="75" zoomScaleSheetLayoutView="100" workbookViewId="0">
      <selection activeCell="T46" sqref="T46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5" customFormat="1" ht="15" customHeight="1" x14ac:dyDescent="0.2">
      <c r="A4" s="266"/>
      <c r="B4" s="267" t="s">
        <v>343</v>
      </c>
      <c r="C4" s="268"/>
      <c r="D4" s="268"/>
      <c r="E4" s="268"/>
      <c r="F4" s="268"/>
      <c r="G4" s="268"/>
      <c r="H4" s="269"/>
      <c r="I4" s="269"/>
      <c r="J4" s="266"/>
      <c r="K4" s="267" t="s">
        <v>386</v>
      </c>
      <c r="L4" s="268"/>
      <c r="M4" s="268"/>
      <c r="N4" s="268"/>
      <c r="O4" s="268"/>
      <c r="P4" s="268"/>
      <c r="Q4" s="269"/>
      <c r="R4" s="269"/>
      <c r="S4" s="266"/>
    </row>
    <row r="5" spans="1:19" s="125" customFormat="1" ht="15" customHeight="1" x14ac:dyDescent="0.2">
      <c r="A5" s="20"/>
      <c r="B5" s="20"/>
      <c r="C5" s="20"/>
      <c r="D5" s="131"/>
      <c r="E5" s="131"/>
      <c r="F5" s="131"/>
      <c r="G5" s="131"/>
      <c r="H5" s="131"/>
      <c r="I5" s="131"/>
      <c r="J5" s="20"/>
      <c r="K5" s="132"/>
      <c r="L5" s="132"/>
      <c r="S5" s="20"/>
    </row>
    <row r="6" spans="1:19" s="125" customFormat="1" ht="15" customHeight="1" x14ac:dyDescent="0.2">
      <c r="A6" s="20"/>
      <c r="B6" s="20"/>
      <c r="C6" s="24"/>
      <c r="D6" s="262"/>
      <c r="E6" s="262"/>
      <c r="F6" s="262"/>
      <c r="G6" s="262"/>
      <c r="H6" s="262"/>
      <c r="I6" s="262"/>
      <c r="J6" s="20"/>
      <c r="K6" s="263"/>
      <c r="L6" s="263"/>
      <c r="S6" s="20"/>
    </row>
    <row r="7" spans="1:19" s="125" customFormat="1" ht="15" customHeight="1" x14ac:dyDescent="0.2">
      <c r="A7" s="20"/>
      <c r="B7" s="20"/>
      <c r="C7" s="24"/>
      <c r="D7" s="129"/>
      <c r="E7" s="129"/>
      <c r="F7" s="129"/>
      <c r="G7" s="129"/>
      <c r="H7" s="129"/>
      <c r="I7" s="129"/>
      <c r="J7" s="20"/>
      <c r="K7" s="130"/>
      <c r="L7" s="130"/>
      <c r="S7" s="20"/>
    </row>
    <row r="8" spans="1:19" s="125" customFormat="1" ht="15" customHeight="1" x14ac:dyDescent="0.2">
      <c r="A8" s="20"/>
      <c r="B8" s="20"/>
      <c r="C8" s="24"/>
      <c r="D8" s="129"/>
      <c r="E8" s="129"/>
      <c r="F8" s="129"/>
      <c r="G8" s="129"/>
      <c r="H8" s="129"/>
      <c r="I8" s="129"/>
      <c r="J8" s="20"/>
      <c r="K8" s="130"/>
      <c r="L8" s="130"/>
      <c r="S8" s="20"/>
    </row>
    <row r="9" spans="1:19" s="125" customFormat="1" ht="15" customHeight="1" x14ac:dyDescent="0.2">
      <c r="A9" s="20"/>
      <c r="B9" s="20"/>
      <c r="C9" s="24"/>
      <c r="D9" s="129"/>
      <c r="E9" s="129"/>
      <c r="F9" s="129"/>
      <c r="G9" s="129"/>
      <c r="H9" s="129"/>
      <c r="I9" s="129"/>
      <c r="J9" s="20"/>
      <c r="K9" s="130"/>
      <c r="L9" s="130"/>
      <c r="S9" s="20"/>
    </row>
    <row r="10" spans="1:19" s="125" customFormat="1" ht="15" customHeight="1" x14ac:dyDescent="0.2">
      <c r="A10" s="20"/>
      <c r="B10" s="20"/>
      <c r="C10" s="24"/>
      <c r="D10" s="129"/>
      <c r="E10" s="129"/>
      <c r="F10" s="129"/>
      <c r="G10" s="129"/>
      <c r="H10" s="129"/>
      <c r="I10" s="129"/>
      <c r="J10" s="20"/>
      <c r="K10" s="130"/>
      <c r="L10" s="130"/>
      <c r="S10" s="20"/>
    </row>
    <row r="11" spans="1:19" s="125" customFormat="1" ht="15" customHeight="1" x14ac:dyDescent="0.2">
      <c r="A11" s="20"/>
      <c r="B11" s="20"/>
      <c r="C11" s="24"/>
      <c r="D11" s="129"/>
      <c r="E11" s="129"/>
      <c r="F11" s="129"/>
      <c r="G11" s="129"/>
      <c r="H11" s="129"/>
      <c r="I11" s="129"/>
      <c r="J11" s="20"/>
      <c r="K11" s="130"/>
      <c r="L11" s="92"/>
      <c r="S11" s="20"/>
    </row>
    <row r="12" spans="1:19" s="125" customFormat="1" ht="15" customHeight="1" x14ac:dyDescent="0.2">
      <c r="A12" s="20"/>
      <c r="B12" s="20"/>
      <c r="C12" s="24"/>
      <c r="D12" s="129"/>
      <c r="E12" s="129"/>
      <c r="F12" s="91"/>
      <c r="G12" s="129"/>
      <c r="H12" s="129"/>
      <c r="I12" s="129"/>
      <c r="J12" s="20"/>
      <c r="K12" s="130"/>
      <c r="L12" s="130"/>
      <c r="M12" s="264"/>
      <c r="S12" s="20"/>
    </row>
    <row r="13" spans="1:19" s="125" customFormat="1" ht="15" customHeight="1" x14ac:dyDescent="0.2">
      <c r="A13" s="20"/>
      <c r="B13" s="131"/>
      <c r="C13" s="24"/>
      <c r="D13" s="129"/>
      <c r="E13" s="129"/>
      <c r="F13" s="129"/>
      <c r="G13" s="129"/>
      <c r="H13" s="129"/>
      <c r="I13" s="129"/>
      <c r="J13" s="20"/>
      <c r="K13" s="130"/>
      <c r="L13" s="130"/>
      <c r="S13" s="20"/>
    </row>
    <row r="14" spans="1:19" s="125" customFormat="1" ht="15" customHeight="1" x14ac:dyDescent="0.2">
      <c r="A14" s="20"/>
      <c r="B14" s="20"/>
      <c r="C14" s="24"/>
      <c r="D14" s="129"/>
      <c r="E14" s="129"/>
      <c r="F14" s="129"/>
      <c r="G14" s="129"/>
      <c r="H14" s="129"/>
      <c r="I14" s="129"/>
      <c r="J14" s="20"/>
      <c r="K14" s="130"/>
      <c r="L14" s="130"/>
      <c r="S14" s="20"/>
    </row>
    <row r="15" spans="1:19" s="125" customFormat="1" ht="15" customHeight="1" x14ac:dyDescent="0.2">
      <c r="A15" s="20"/>
      <c r="B15" s="20"/>
      <c r="C15" s="24"/>
      <c r="D15" s="129"/>
      <c r="E15" s="129"/>
      <c r="F15" s="129"/>
      <c r="G15" s="129"/>
      <c r="H15" s="129"/>
      <c r="I15" s="129"/>
      <c r="J15" s="20"/>
      <c r="K15" s="130"/>
      <c r="L15" s="130"/>
      <c r="S15" s="20"/>
    </row>
    <row r="16" spans="1:19" s="125" customFormat="1" ht="15" customHeight="1" x14ac:dyDescent="0.2">
      <c r="A16" s="20"/>
      <c r="B16" s="20"/>
      <c r="C16" s="24"/>
      <c r="D16" s="129"/>
      <c r="E16" s="129"/>
      <c r="F16" s="129"/>
      <c r="G16" s="129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29"/>
      <c r="E17" s="129"/>
      <c r="F17" s="129"/>
      <c r="G17" s="91"/>
      <c r="H17" s="129"/>
      <c r="I17" s="129"/>
      <c r="J17" s="20"/>
      <c r="K17" s="130"/>
      <c r="L17" s="130"/>
      <c r="S17" s="20"/>
    </row>
    <row r="18" spans="1:19" s="125" customFormat="1" ht="15" customHeight="1" x14ac:dyDescent="0.2">
      <c r="A18" s="20"/>
      <c r="B18" s="131"/>
      <c r="C18" s="24"/>
      <c r="D18" s="129"/>
      <c r="E18" s="129"/>
      <c r="F18" s="129"/>
      <c r="G18" s="129"/>
      <c r="H18" s="129"/>
      <c r="I18" s="129"/>
      <c r="J18" s="20"/>
      <c r="K18" s="130"/>
      <c r="L18" s="130"/>
      <c r="S18" s="20"/>
    </row>
    <row r="19" spans="1:19" s="125" customFormat="1" ht="15" customHeight="1" x14ac:dyDescent="0.2">
      <c r="A19" s="20"/>
      <c r="B19" s="20"/>
      <c r="C19" s="24"/>
      <c r="D19" s="129"/>
      <c r="E19" s="129"/>
      <c r="F19" s="129"/>
      <c r="G19" s="129"/>
      <c r="H19" s="129"/>
      <c r="I19" s="129"/>
      <c r="J19" s="20"/>
      <c r="K19" s="130"/>
      <c r="L19" s="130"/>
      <c r="S19" s="20"/>
    </row>
    <row r="20" spans="1:19" s="125" customFormat="1" ht="15" customHeight="1" x14ac:dyDescent="0.2">
      <c r="A20" s="20"/>
      <c r="B20" s="20"/>
      <c r="C20" s="24"/>
      <c r="D20" s="129"/>
      <c r="E20" s="129"/>
      <c r="F20" s="129"/>
      <c r="G20" s="129"/>
      <c r="H20" s="129"/>
      <c r="I20" s="129"/>
      <c r="J20" s="20"/>
      <c r="K20" s="130"/>
      <c r="L20" s="130"/>
      <c r="S20" s="20"/>
    </row>
    <row r="21" spans="1:19" s="125" customFormat="1" ht="15" customHeight="1" x14ac:dyDescent="0.2">
      <c r="A21" s="20"/>
      <c r="B21" s="20"/>
      <c r="C21" s="24"/>
      <c r="D21" s="131"/>
      <c r="E21" s="131"/>
      <c r="F21" s="131"/>
      <c r="G21" s="131"/>
      <c r="H21" s="131"/>
      <c r="I21" s="131"/>
      <c r="J21" s="20"/>
      <c r="K21" s="132"/>
      <c r="L21" s="132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5" customFormat="1" ht="15" customHeight="1" x14ac:dyDescent="0.2">
      <c r="A24" s="266"/>
      <c r="B24" s="267" t="s">
        <v>344</v>
      </c>
      <c r="C24" s="268"/>
      <c r="D24" s="268"/>
      <c r="E24" s="268"/>
      <c r="F24" s="268"/>
      <c r="G24" s="268"/>
      <c r="H24" s="269"/>
      <c r="I24" s="269"/>
      <c r="J24" s="266"/>
      <c r="K24" s="267" t="s">
        <v>346</v>
      </c>
      <c r="L24" s="268"/>
      <c r="M24" s="268"/>
      <c r="N24" s="268"/>
      <c r="O24" s="268"/>
      <c r="P24" s="268"/>
      <c r="Q24" s="269"/>
      <c r="R24" s="269"/>
      <c r="S24" s="266"/>
    </row>
    <row r="25" spans="1:19" s="125" customFormat="1" ht="15" customHeight="1" x14ac:dyDescent="0.2">
      <c r="A25" s="20"/>
      <c r="B25" s="20"/>
      <c r="C25" s="20"/>
      <c r="D25" s="131"/>
      <c r="E25" s="131"/>
      <c r="F25" s="131"/>
      <c r="G25" s="131"/>
      <c r="H25" s="131"/>
      <c r="I25" s="131"/>
      <c r="J25" s="20"/>
      <c r="K25" s="132"/>
      <c r="L25" s="132"/>
      <c r="S25" s="20"/>
    </row>
    <row r="26" spans="1:19" s="125" customFormat="1" ht="15" customHeight="1" x14ac:dyDescent="0.2">
      <c r="A26" s="20"/>
      <c r="B26" s="275"/>
      <c r="C26" s="276"/>
      <c r="D26" s="277"/>
      <c r="E26" s="277"/>
      <c r="F26" s="277"/>
      <c r="G26" s="277"/>
      <c r="H26" s="277"/>
      <c r="I26" s="277"/>
      <c r="J26" s="20"/>
      <c r="K26" s="278"/>
      <c r="L26" s="278"/>
      <c r="M26" s="279"/>
      <c r="N26" s="279"/>
      <c r="O26" s="279"/>
      <c r="P26" s="279"/>
      <c r="Q26" s="279"/>
      <c r="R26" s="279"/>
      <c r="S26" s="20"/>
    </row>
    <row r="27" spans="1:19" s="125" customFormat="1" ht="15" customHeight="1" x14ac:dyDescent="0.2">
      <c r="A27" s="20"/>
      <c r="B27" s="275"/>
      <c r="C27" s="276"/>
      <c r="D27" s="280"/>
      <c r="E27" s="280"/>
      <c r="F27" s="280"/>
      <c r="G27" s="280"/>
      <c r="H27" s="280"/>
      <c r="I27" s="280"/>
      <c r="J27" s="20"/>
      <c r="K27" s="281"/>
      <c r="L27" s="281"/>
      <c r="M27" s="279"/>
      <c r="N27" s="279"/>
      <c r="O27" s="279"/>
      <c r="P27" s="279"/>
      <c r="Q27" s="279"/>
      <c r="R27" s="279"/>
      <c r="S27" s="20"/>
    </row>
    <row r="28" spans="1:19" s="125" customFormat="1" ht="15" customHeight="1" x14ac:dyDescent="0.2">
      <c r="A28" s="20"/>
      <c r="B28" s="275"/>
      <c r="C28" s="276"/>
      <c r="D28" s="280"/>
      <c r="E28" s="280"/>
      <c r="F28" s="280"/>
      <c r="G28" s="280"/>
      <c r="H28" s="280"/>
      <c r="I28" s="280"/>
      <c r="J28" s="20"/>
      <c r="K28" s="281"/>
      <c r="L28" s="281"/>
      <c r="M28" s="279"/>
      <c r="N28" s="279"/>
      <c r="O28" s="279"/>
      <c r="P28" s="279"/>
      <c r="Q28" s="279"/>
      <c r="R28" s="279"/>
      <c r="S28" s="20"/>
    </row>
    <row r="29" spans="1:19" s="125" customFormat="1" ht="15" customHeight="1" x14ac:dyDescent="0.2">
      <c r="A29" s="20"/>
      <c r="B29" s="275"/>
      <c r="C29" s="276"/>
      <c r="D29" s="280"/>
      <c r="E29" s="280"/>
      <c r="F29" s="280"/>
      <c r="G29" s="280"/>
      <c r="H29" s="280"/>
      <c r="I29" s="280"/>
      <c r="J29" s="20"/>
      <c r="K29" s="281"/>
      <c r="L29" s="281"/>
      <c r="M29" s="279"/>
      <c r="N29" s="279"/>
      <c r="O29" s="279"/>
      <c r="P29" s="279"/>
      <c r="Q29" s="279"/>
      <c r="R29" s="279"/>
      <c r="S29" s="20"/>
    </row>
    <row r="30" spans="1:19" s="125" customFormat="1" ht="15" customHeight="1" x14ac:dyDescent="0.2">
      <c r="A30" s="20"/>
      <c r="B30" s="275"/>
      <c r="C30" s="276"/>
      <c r="D30" s="280"/>
      <c r="E30" s="280"/>
      <c r="F30" s="280"/>
      <c r="G30" s="280"/>
      <c r="H30" s="280"/>
      <c r="I30" s="280"/>
      <c r="J30" s="20"/>
      <c r="K30" s="281"/>
      <c r="L30" s="281"/>
      <c r="M30" s="279"/>
      <c r="N30" s="279"/>
      <c r="O30" s="279"/>
      <c r="P30" s="279"/>
      <c r="Q30" s="279"/>
      <c r="R30" s="279"/>
      <c r="S30" s="20"/>
    </row>
    <row r="31" spans="1:19" s="125" customFormat="1" ht="15" customHeight="1" x14ac:dyDescent="0.2">
      <c r="A31" s="20"/>
      <c r="B31" s="275"/>
      <c r="C31" s="276"/>
      <c r="D31" s="280"/>
      <c r="E31" s="280"/>
      <c r="F31" s="280"/>
      <c r="G31" s="280"/>
      <c r="H31" s="280"/>
      <c r="I31" s="280"/>
      <c r="J31" s="20"/>
      <c r="K31" s="281"/>
      <c r="L31" s="282"/>
      <c r="M31" s="279"/>
      <c r="N31" s="279"/>
      <c r="O31" s="279"/>
      <c r="P31" s="279"/>
      <c r="Q31" s="279"/>
      <c r="R31" s="279"/>
      <c r="S31" s="20"/>
    </row>
    <row r="32" spans="1:19" s="125" customFormat="1" ht="15" customHeight="1" x14ac:dyDescent="0.2">
      <c r="A32" s="20"/>
      <c r="B32" s="275"/>
      <c r="C32" s="276"/>
      <c r="D32" s="280"/>
      <c r="E32" s="280"/>
      <c r="F32" s="283"/>
      <c r="G32" s="280"/>
      <c r="H32" s="280"/>
      <c r="I32" s="280"/>
      <c r="J32" s="20"/>
      <c r="K32" s="281"/>
      <c r="L32" s="281"/>
      <c r="M32" s="284"/>
      <c r="N32" s="279"/>
      <c r="O32" s="279"/>
      <c r="P32" s="279"/>
      <c r="Q32" s="279"/>
      <c r="R32" s="279"/>
      <c r="S32" s="20"/>
    </row>
    <row r="33" spans="1:19" s="125" customFormat="1" ht="15" customHeight="1" x14ac:dyDescent="0.2">
      <c r="A33" s="20"/>
      <c r="B33" s="285"/>
      <c r="C33" s="276"/>
      <c r="D33" s="280"/>
      <c r="E33" s="280"/>
      <c r="F33" s="280"/>
      <c r="G33" s="280"/>
      <c r="H33" s="280"/>
      <c r="I33" s="280"/>
      <c r="J33" s="20"/>
      <c r="K33" s="281"/>
      <c r="L33" s="281"/>
      <c r="M33" s="279"/>
      <c r="N33" s="279"/>
      <c r="O33" s="279"/>
      <c r="P33" s="279"/>
      <c r="Q33" s="279"/>
      <c r="R33" s="279"/>
      <c r="S33" s="20"/>
    </row>
    <row r="34" spans="1:19" s="125" customFormat="1" ht="15" customHeight="1" x14ac:dyDescent="0.2">
      <c r="A34" s="20"/>
      <c r="B34" s="275"/>
      <c r="C34" s="276"/>
      <c r="D34" s="280"/>
      <c r="E34" s="280"/>
      <c r="F34" s="280"/>
      <c r="G34" s="280"/>
      <c r="H34" s="280"/>
      <c r="I34" s="280"/>
      <c r="J34" s="20"/>
      <c r="K34" s="281"/>
      <c r="L34" s="281"/>
      <c r="M34" s="279"/>
      <c r="N34" s="279"/>
      <c r="O34" s="279"/>
      <c r="P34" s="279"/>
      <c r="Q34" s="279"/>
      <c r="R34" s="279"/>
      <c r="S34" s="20"/>
    </row>
    <row r="35" spans="1:19" s="125" customFormat="1" ht="15" customHeight="1" x14ac:dyDescent="0.2">
      <c r="A35" s="20"/>
      <c r="B35" s="275"/>
      <c r="C35" s="276"/>
      <c r="D35" s="280"/>
      <c r="E35" s="280"/>
      <c r="F35" s="280"/>
      <c r="G35" s="280"/>
      <c r="H35" s="280"/>
      <c r="I35" s="280"/>
      <c r="J35" s="20"/>
      <c r="K35" s="281"/>
      <c r="L35" s="281"/>
      <c r="M35" s="279"/>
      <c r="N35" s="279"/>
      <c r="O35" s="279"/>
      <c r="P35" s="279"/>
      <c r="Q35" s="279"/>
      <c r="R35" s="279"/>
      <c r="S35" s="20"/>
    </row>
    <row r="36" spans="1:19" s="125" customFormat="1" ht="15" customHeight="1" x14ac:dyDescent="0.2">
      <c r="A36" s="20"/>
      <c r="B36" s="275"/>
      <c r="C36" s="276"/>
      <c r="D36" s="280"/>
      <c r="E36" s="280"/>
      <c r="F36" s="280"/>
      <c r="G36" s="280"/>
      <c r="H36" s="283"/>
      <c r="I36" s="283"/>
      <c r="J36" s="20"/>
      <c r="K36" s="282"/>
      <c r="L36" s="282"/>
      <c r="M36" s="279"/>
      <c r="N36" s="279"/>
      <c r="O36" s="279"/>
      <c r="P36" s="279"/>
      <c r="Q36" s="279"/>
      <c r="R36" s="279"/>
      <c r="S36" s="20"/>
    </row>
    <row r="37" spans="1:19" s="125" customFormat="1" ht="15" customHeight="1" x14ac:dyDescent="0.2">
      <c r="A37" s="20"/>
      <c r="B37" s="275"/>
      <c r="C37" s="276"/>
      <c r="D37" s="280"/>
      <c r="E37" s="280"/>
      <c r="F37" s="280"/>
      <c r="G37" s="283"/>
      <c r="H37" s="280"/>
      <c r="I37" s="280"/>
      <c r="J37" s="20"/>
      <c r="K37" s="281"/>
      <c r="L37" s="281"/>
      <c r="M37" s="279"/>
      <c r="N37" s="279"/>
      <c r="O37" s="279"/>
      <c r="P37" s="279"/>
      <c r="Q37" s="279"/>
      <c r="R37" s="279"/>
      <c r="S37" s="20"/>
    </row>
    <row r="38" spans="1:19" s="125" customFormat="1" ht="15" customHeight="1" x14ac:dyDescent="0.2">
      <c r="A38" s="20"/>
      <c r="B38" s="285"/>
      <c r="C38" s="276"/>
      <c r="D38" s="280"/>
      <c r="E38" s="280"/>
      <c r="F38" s="280"/>
      <c r="G38" s="280"/>
      <c r="H38" s="280"/>
      <c r="I38" s="280"/>
      <c r="J38" s="20"/>
      <c r="K38" s="281"/>
      <c r="L38" s="281"/>
      <c r="M38" s="279"/>
      <c r="N38" s="279"/>
      <c r="O38" s="279"/>
      <c r="P38" s="279"/>
      <c r="Q38" s="279"/>
      <c r="R38" s="279"/>
      <c r="S38" s="20"/>
    </row>
    <row r="39" spans="1:19" s="125" customFormat="1" ht="15" customHeight="1" x14ac:dyDescent="0.2">
      <c r="A39" s="20"/>
      <c r="B39" s="275"/>
      <c r="C39" s="276"/>
      <c r="D39" s="280"/>
      <c r="E39" s="280"/>
      <c r="F39" s="280"/>
      <c r="G39" s="280"/>
      <c r="H39" s="280"/>
      <c r="I39" s="280"/>
      <c r="J39" s="20"/>
      <c r="K39" s="281"/>
      <c r="L39" s="281"/>
      <c r="M39" s="279"/>
      <c r="N39" s="279"/>
      <c r="O39" s="279"/>
      <c r="P39" s="279"/>
      <c r="Q39" s="279"/>
      <c r="R39" s="279"/>
      <c r="S39" s="20"/>
    </row>
    <row r="40" spans="1:19" s="125" customFormat="1" ht="15" customHeight="1" x14ac:dyDescent="0.2">
      <c r="A40" s="20"/>
      <c r="B40" s="275"/>
      <c r="C40" s="276"/>
      <c r="D40" s="280"/>
      <c r="E40" s="280"/>
      <c r="F40" s="280"/>
      <c r="G40" s="280"/>
      <c r="H40" s="280"/>
      <c r="I40" s="280"/>
      <c r="J40" s="20"/>
      <c r="K40" s="281"/>
      <c r="L40" s="281"/>
      <c r="M40" s="279"/>
      <c r="N40" s="279"/>
      <c r="O40" s="279"/>
      <c r="P40" s="279"/>
      <c r="Q40" s="279"/>
      <c r="R40" s="279"/>
      <c r="S40" s="20"/>
    </row>
    <row r="41" spans="1:19" s="125" customFormat="1" ht="15" customHeight="1" x14ac:dyDescent="0.2">
      <c r="A41" s="20"/>
      <c r="B41" s="20"/>
      <c r="C41" s="24"/>
      <c r="D41" s="131"/>
      <c r="E41" s="131"/>
      <c r="F41" s="131"/>
      <c r="G41" s="131"/>
      <c r="H41" s="131"/>
      <c r="I41" s="131"/>
      <c r="J41" s="20"/>
      <c r="K41" s="132"/>
      <c r="L41" s="132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271" customFormat="1" ht="13.5" customHeight="1" x14ac:dyDescent="0.2">
      <c r="C44" s="271">
        <v>2007</v>
      </c>
      <c r="D44" s="271">
        <v>2008</v>
      </c>
      <c r="E44" s="271">
        <v>2009</v>
      </c>
      <c r="F44" s="271">
        <v>2010</v>
      </c>
      <c r="G44" s="271">
        <v>2011</v>
      </c>
      <c r="H44" s="271">
        <v>2012</v>
      </c>
      <c r="I44" s="271">
        <v>2013</v>
      </c>
      <c r="J44" s="271">
        <v>2014</v>
      </c>
      <c r="K44" s="271">
        <v>2015</v>
      </c>
      <c r="L44" s="271">
        <v>2016</v>
      </c>
      <c r="M44" s="271">
        <v>2017</v>
      </c>
      <c r="N44" s="271">
        <v>2018</v>
      </c>
      <c r="O44" s="271">
        <v>2019</v>
      </c>
    </row>
    <row r="45" spans="1:19" s="272" customFormat="1" ht="15" customHeight="1" x14ac:dyDescent="0.2">
      <c r="B45" s="286" t="s">
        <v>107</v>
      </c>
      <c r="C45" s="287" t="e">
        <f>連BS!#REF!</f>
        <v>#REF!</v>
      </c>
      <c r="D45" s="287">
        <f>連BS!D16</f>
        <v>12488</v>
      </c>
      <c r="E45" s="287">
        <f>連BS!E16</f>
        <v>13558</v>
      </c>
      <c r="F45" s="287">
        <f>連BS!F16</f>
        <v>12774</v>
      </c>
      <c r="G45" s="287">
        <f>連BS!G16</f>
        <v>13120</v>
      </c>
      <c r="H45" s="287">
        <f>連BS!H16</f>
        <v>15235</v>
      </c>
      <c r="I45" s="287">
        <f>連BS!I16</f>
        <v>13845</v>
      </c>
      <c r="J45" s="287">
        <f>連BS!J16</f>
        <v>16149</v>
      </c>
      <c r="K45" s="287">
        <f>連BS!K16</f>
        <v>15492</v>
      </c>
      <c r="L45" s="287">
        <f>連BS!L16</f>
        <v>13130</v>
      </c>
      <c r="M45" s="287">
        <f>連BS!M16</f>
        <v>13528</v>
      </c>
      <c r="N45" s="287">
        <f>連BS!N16</f>
        <v>11931</v>
      </c>
      <c r="O45" s="287">
        <f>連BS!O16</f>
        <v>12708</v>
      </c>
    </row>
    <row r="46" spans="1:19" s="271" customFormat="1" ht="10.5" customHeight="1" x14ac:dyDescent="0.2">
      <c r="B46" s="286" t="s">
        <v>256</v>
      </c>
      <c r="C46" s="288" t="e">
        <f>安全性!#REF!</f>
        <v>#REF!</v>
      </c>
      <c r="D46" s="288">
        <f>安全性!D15</f>
        <v>2.8084930249921851</v>
      </c>
      <c r="E46" s="288">
        <f>安全性!E15</f>
        <v>2.600125571428626</v>
      </c>
      <c r="F46" s="288">
        <f>安全性!F15</f>
        <v>2.7619360916276716</v>
      </c>
      <c r="G46" s="288">
        <f>安全性!G15</f>
        <v>2.0542172051176104</v>
      </c>
      <c r="H46" s="288">
        <f>安全性!H15</f>
        <v>1.7180268123235123</v>
      </c>
      <c r="I46" s="288">
        <f>安全性!I15</f>
        <v>2.0653967179914963</v>
      </c>
      <c r="J46" s="288">
        <f>安全性!J15</f>
        <v>2.1416273912224142</v>
      </c>
      <c r="K46" s="288">
        <f>安全性!K15</f>
        <v>1.2539028439350486</v>
      </c>
      <c r="L46" s="288">
        <f>安全性!L15</f>
        <v>0.78277170795213902</v>
      </c>
      <c r="M46" s="288">
        <f>安全性!M15</f>
        <v>1.5687946867933908</v>
      </c>
      <c r="N46" s="288">
        <f>安全性!N15</f>
        <v>1.4474481771688867</v>
      </c>
      <c r="O46" s="288">
        <f>安全性!O15</f>
        <v>1.8625964995180888</v>
      </c>
      <c r="P46" s="273"/>
      <c r="Q46" s="273"/>
      <c r="R46" s="273"/>
    </row>
    <row r="47" spans="1:19" s="271" customFormat="1" ht="13.5" customHeight="1" x14ac:dyDescent="0.2">
      <c r="B47" s="271" t="s">
        <v>125</v>
      </c>
      <c r="C47" s="271" t="e">
        <f>連BS!#REF!</f>
        <v>#REF!</v>
      </c>
      <c r="D47" s="271">
        <f>連BS!D35</f>
        <v>5676</v>
      </c>
      <c r="E47" s="271">
        <f>連BS!E35</f>
        <v>6172</v>
      </c>
      <c r="F47" s="271">
        <f>連BS!F35</f>
        <v>7191</v>
      </c>
      <c r="G47" s="271">
        <f>連BS!G35</f>
        <v>10012</v>
      </c>
      <c r="H47" s="271">
        <f>連BS!H35</f>
        <v>11271</v>
      </c>
      <c r="I47" s="271">
        <f>連BS!I35</f>
        <v>11221</v>
      </c>
      <c r="J47" s="271">
        <f>連BS!J35</f>
        <v>10446</v>
      </c>
      <c r="K47" s="271">
        <f>連BS!K35</f>
        <v>10146</v>
      </c>
      <c r="L47" s="271">
        <f>連BS!L35</f>
        <v>10182</v>
      </c>
      <c r="M47" s="271">
        <f>連BS!M35</f>
        <v>8755</v>
      </c>
      <c r="N47" s="271">
        <f>連BS!N35</f>
        <v>9014</v>
      </c>
      <c r="O47" s="271">
        <f>連BS!O35</f>
        <v>7932</v>
      </c>
    </row>
    <row r="48" spans="1:19" s="271" customFormat="1" ht="10.5" customHeight="1" x14ac:dyDescent="0.2">
      <c r="B48" s="272" t="s">
        <v>257</v>
      </c>
      <c r="C48" s="274" t="e">
        <f>安全性!#REF!</f>
        <v>#REF!</v>
      </c>
      <c r="D48" s="274">
        <f>安全性!D16</f>
        <v>0.48128815030935718</v>
      </c>
      <c r="E48" s="274">
        <f>安全性!E16</f>
        <v>0.48759751322994599</v>
      </c>
      <c r="F48" s="274">
        <f>安全性!F16</f>
        <v>0.54503761657956473</v>
      </c>
      <c r="G48" s="274">
        <f>安全性!G16</f>
        <v>0.71412705225013051</v>
      </c>
      <c r="H48" s="274">
        <f>安全性!H16</f>
        <v>0.75336991412482768</v>
      </c>
      <c r="I48" s="274">
        <f>安全性!I16</f>
        <v>0.69435471175613594</v>
      </c>
      <c r="J48" s="274">
        <f>安全性!J16</f>
        <v>0.62999885480805429</v>
      </c>
      <c r="K48" s="274">
        <f>安全性!K16</f>
        <v>0.89801525371798097</v>
      </c>
      <c r="L48" s="274">
        <f>安全性!L16</f>
        <v>2.0479031474309362</v>
      </c>
      <c r="M48" s="274">
        <f>安全性!M16</f>
        <v>1.1757596862226036</v>
      </c>
      <c r="N48" s="274">
        <f>安全性!N16</f>
        <v>0.7820353310713416</v>
      </c>
      <c r="O48" s="274">
        <f>安全性!O16</f>
        <v>0.60628114193826232</v>
      </c>
    </row>
    <row r="49" spans="2:15" s="271" customFormat="1" ht="13.5" customHeight="1" x14ac:dyDescent="0.2">
      <c r="B49" s="289" t="s">
        <v>245</v>
      </c>
      <c r="C49" s="289" t="e">
        <f>安全性!#REF!</f>
        <v>#REF!</v>
      </c>
      <c r="D49" s="289">
        <f>安全性!D9</f>
        <v>11793</v>
      </c>
      <c r="E49" s="289">
        <f>安全性!E9</f>
        <v>12658</v>
      </c>
      <c r="F49" s="289">
        <f>安全性!F9</f>
        <v>13194</v>
      </c>
      <c r="G49" s="289">
        <f>安全性!G9</f>
        <v>14020</v>
      </c>
      <c r="H49" s="289">
        <f>安全性!H9</f>
        <v>14961</v>
      </c>
      <c r="I49" s="289">
        <f>安全性!I9</f>
        <v>16160</v>
      </c>
      <c r="J49" s="289">
        <f>安全性!J9</f>
        <v>16582</v>
      </c>
      <c r="K49" s="289">
        <f>安全性!K9</f>
        <v>11299</v>
      </c>
      <c r="L49" s="289">
        <f>安全性!L9</f>
        <v>4971</v>
      </c>
      <c r="M49" s="289">
        <f>安全性!M9</f>
        <v>7446</v>
      </c>
      <c r="N49" s="289">
        <f>安全性!N9</f>
        <v>11527</v>
      </c>
      <c r="O49" s="289">
        <f>安全性!O9</f>
        <v>13084</v>
      </c>
    </row>
    <row r="50" spans="2:15" s="271" customFormat="1" ht="9.6" x14ac:dyDescent="0.2">
      <c r="B50" s="289" t="s">
        <v>247</v>
      </c>
      <c r="C50" s="288" t="e">
        <f>安全性!#REF!</f>
        <v>#REF!</v>
      </c>
      <c r="D50" s="288">
        <f>安全性!D18</f>
        <v>0.64928016769469188</v>
      </c>
      <c r="E50" s="288">
        <f>安全性!E18</f>
        <v>0.64154489857296337</v>
      </c>
      <c r="F50" s="288">
        <f>安全性!F18</f>
        <v>0.66084662378495196</v>
      </c>
      <c r="G50" s="288">
        <f>安全性!G18</f>
        <v>0.60609259678381033</v>
      </c>
      <c r="H50" s="288">
        <f>安全性!H18</f>
        <v>0.56443859123937068</v>
      </c>
      <c r="I50" s="288">
        <f>安全性!I18</f>
        <v>0.64469731786092699</v>
      </c>
      <c r="J50" s="288">
        <f>安全性!J18</f>
        <v>0.62349313817657503</v>
      </c>
      <c r="K50" s="288">
        <f>安全性!K18</f>
        <v>0.44070786105348392</v>
      </c>
      <c r="L50" s="288">
        <f>安全性!L18</f>
        <v>0.21327441406488776</v>
      </c>
      <c r="M50" s="288">
        <f>安全性!M18</f>
        <v>0.33416125359216825</v>
      </c>
      <c r="N50" s="288">
        <f>安全性!N18</f>
        <v>0.55033651185226107</v>
      </c>
      <c r="O50" s="288">
        <f>安全性!O18</f>
        <v>0.63389852794309398</v>
      </c>
    </row>
    <row r="51" spans="2:15" s="271" customFormat="1" ht="9.6" x14ac:dyDescent="0.2">
      <c r="B51" s="271" t="s">
        <v>196</v>
      </c>
      <c r="C51" s="294" t="e">
        <f>効率・成長性!#REF!</f>
        <v>#REF!</v>
      </c>
      <c r="D51" s="294">
        <f>効率・成長性!D7</f>
        <v>1.2609718157560881</v>
      </c>
      <c r="E51" s="294">
        <f>効率・成長性!E7</f>
        <v>1.3192314115931512</v>
      </c>
      <c r="F51" s="294">
        <f>効率・成長性!F7</f>
        <v>1.3163452736781875</v>
      </c>
      <c r="G51" s="294">
        <f>効率・成長性!G7</f>
        <v>1.2986230867177457</v>
      </c>
      <c r="H51" s="294">
        <f>効率・成長性!H7</f>
        <v>1.3136410941391083</v>
      </c>
      <c r="I51" s="294">
        <f>効率・成長性!I7</f>
        <v>1.1358658323903181</v>
      </c>
      <c r="J51" s="294">
        <f>効率・成長性!J7</f>
        <v>1.2581903783595052</v>
      </c>
      <c r="K51" s="294">
        <f>効率・成長性!K7</f>
        <v>1.1672393654282411</v>
      </c>
      <c r="L51" s="294">
        <f>効率・成長性!L7</f>
        <v>1.2172425477486484</v>
      </c>
      <c r="M51" s="294">
        <f>効率・成長性!M7</f>
        <v>1.3608546102107693</v>
      </c>
      <c r="N51" s="294">
        <f>効率・成長性!N7</f>
        <v>1.4061551905360108</v>
      </c>
      <c r="O51" s="294">
        <f>効率・成長性!O7</f>
        <v>1.1369747727604071</v>
      </c>
    </row>
    <row r="52" spans="2:15" s="271" customFormat="1" ht="9.6" x14ac:dyDescent="0.2">
      <c r="B52" s="271" t="s">
        <v>322</v>
      </c>
      <c r="C52" s="294" t="e">
        <f>効率・成長性!#REF!</f>
        <v>#REF!</v>
      </c>
      <c r="D52" s="294">
        <f>効率・成長性!D8</f>
        <v>4.0311325585285065</v>
      </c>
      <c r="E52" s="294">
        <f>効率・成長性!E8</f>
        <v>4.2193803756388188</v>
      </c>
      <c r="F52" s="294">
        <f>効率・成長性!F8</f>
        <v>3.9102306146181141</v>
      </c>
      <c r="G52" s="294">
        <f>効率・成長性!G8</f>
        <v>3.2532622216862284</v>
      </c>
      <c r="H52" s="294">
        <f>効率・成長性!H8</f>
        <v>3.0637363898235956</v>
      </c>
      <c r="I52" s="294">
        <f>効率・成長性!I8</f>
        <v>2.6044394587243787</v>
      </c>
      <c r="J52" s="294">
        <f>効率・成長性!J8</f>
        <v>2.9998879909240799</v>
      </c>
      <c r="K52" s="294">
        <f>効率・成長性!K8</f>
        <v>2.9606275675203211</v>
      </c>
      <c r="L52" s="294">
        <f>効率・成長性!L8</f>
        <v>2.9310701767149716</v>
      </c>
      <c r="M52" s="294">
        <f>効率・成長性!M8</f>
        <v>3.276607317156115</v>
      </c>
      <c r="N52" s="294">
        <f>効率・成長性!N8</f>
        <v>3.4208197766369675</v>
      </c>
      <c r="O52" s="294">
        <f>効率・成長性!O8</f>
        <v>2.7899812892646643</v>
      </c>
    </row>
    <row r="53" spans="2:15" s="271" customFormat="1" ht="9.6" x14ac:dyDescent="0.2"/>
    <row r="54" spans="2:15" s="271" customFormat="1" ht="9.6" x14ac:dyDescent="0.2"/>
    <row r="55" spans="2:15" s="271" customFormat="1" ht="9.6" x14ac:dyDescent="0.2"/>
    <row r="56" spans="2:15" s="271" customFormat="1" ht="9.6" x14ac:dyDescent="0.2"/>
    <row r="57" spans="2:15" s="271" customFormat="1" ht="9.6" x14ac:dyDescent="0.2"/>
    <row r="58" spans="2:15" s="270" customFormat="1" ht="9.6" x14ac:dyDescent="0.2"/>
    <row r="59" spans="2:15" s="270" customFormat="1" ht="9.6" x14ac:dyDescent="0.2"/>
    <row r="60" spans="2:15" s="270" customFormat="1" ht="9.6" x14ac:dyDescent="0.2"/>
    <row r="61" spans="2:15" s="270" customFormat="1" ht="9.6" x14ac:dyDescent="0.2"/>
    <row r="62" spans="2:15" s="270" customFormat="1" ht="9.6" x14ac:dyDescent="0.2"/>
    <row r="63" spans="2:15" s="270" customFormat="1" ht="9.6" x14ac:dyDescent="0.2"/>
    <row r="64" spans="2:15" s="270" customFormat="1" ht="9.6" x14ac:dyDescent="0.2"/>
    <row r="65" s="270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S65"/>
  <sheetViews>
    <sheetView showGridLines="0" view="pageBreakPreview" topLeftCell="A25" zoomScaleNormal="75" zoomScaleSheetLayoutView="100" workbookViewId="0">
      <selection activeCell="O49" sqref="O49"/>
    </sheetView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28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5" customFormat="1" ht="15" customHeight="1" x14ac:dyDescent="0.2">
      <c r="A4" s="266"/>
      <c r="B4" s="267" t="s">
        <v>347</v>
      </c>
      <c r="C4" s="268"/>
      <c r="D4" s="268"/>
      <c r="E4" s="268"/>
      <c r="F4" s="268"/>
      <c r="G4" s="268"/>
      <c r="H4" s="269"/>
      <c r="I4" s="269"/>
      <c r="J4" s="266"/>
      <c r="K4" s="267" t="s">
        <v>350</v>
      </c>
      <c r="L4" s="268"/>
      <c r="M4" s="268"/>
      <c r="N4" s="268"/>
      <c r="O4" s="268"/>
      <c r="P4" s="268"/>
      <c r="Q4" s="269"/>
      <c r="R4" s="269"/>
      <c r="S4" s="266"/>
    </row>
    <row r="5" spans="1:19" s="125" customFormat="1" ht="15" customHeight="1" x14ac:dyDescent="0.2">
      <c r="A5" s="20"/>
      <c r="B5" s="20"/>
      <c r="C5" s="20"/>
      <c r="D5" s="131"/>
      <c r="E5" s="131"/>
      <c r="F5" s="131"/>
      <c r="G5" s="131"/>
      <c r="H5" s="131"/>
      <c r="I5" s="131"/>
      <c r="J5" s="20"/>
      <c r="K5" s="132"/>
      <c r="L5" s="132"/>
      <c r="S5" s="20"/>
    </row>
    <row r="6" spans="1:19" s="125" customFormat="1" ht="15" customHeight="1" x14ac:dyDescent="0.2">
      <c r="A6" s="20"/>
      <c r="B6" s="20"/>
      <c r="C6" s="24"/>
      <c r="D6" s="262"/>
      <c r="E6" s="262"/>
      <c r="F6" s="262"/>
      <c r="G6" s="262"/>
      <c r="H6" s="262"/>
      <c r="I6" s="262"/>
      <c r="J6" s="20"/>
      <c r="K6" s="263"/>
      <c r="L6" s="263"/>
      <c r="S6" s="20"/>
    </row>
    <row r="7" spans="1:19" s="125" customFormat="1" ht="15" customHeight="1" x14ac:dyDescent="0.2">
      <c r="A7" s="20"/>
      <c r="B7" s="20"/>
      <c r="C7" s="24"/>
      <c r="D7" s="129"/>
      <c r="E7" s="129"/>
      <c r="F7" s="129"/>
      <c r="G7" s="129"/>
      <c r="H7" s="129"/>
      <c r="I7" s="129"/>
      <c r="J7" s="20"/>
      <c r="K7" s="130"/>
      <c r="L7" s="130"/>
      <c r="S7" s="20"/>
    </row>
    <row r="8" spans="1:19" s="125" customFormat="1" ht="15" customHeight="1" x14ac:dyDescent="0.2">
      <c r="A8" s="20"/>
      <c r="B8" s="20"/>
      <c r="C8" s="24"/>
      <c r="D8" s="129"/>
      <c r="E8" s="129"/>
      <c r="F8" s="129"/>
      <c r="G8" s="129"/>
      <c r="H8" s="129"/>
      <c r="I8" s="129"/>
      <c r="J8" s="20"/>
      <c r="K8" s="130"/>
      <c r="L8" s="130"/>
      <c r="S8" s="20"/>
    </row>
    <row r="9" spans="1:19" s="125" customFormat="1" ht="15" customHeight="1" x14ac:dyDescent="0.2">
      <c r="A9" s="20"/>
      <c r="B9" s="20"/>
      <c r="C9" s="24"/>
      <c r="D9" s="129"/>
      <c r="E9" s="129"/>
      <c r="F9" s="129"/>
      <c r="G9" s="129"/>
      <c r="H9" s="129"/>
      <c r="I9" s="129"/>
      <c r="J9" s="20"/>
      <c r="K9" s="130"/>
      <c r="L9" s="130"/>
      <c r="S9" s="20"/>
    </row>
    <row r="10" spans="1:19" s="125" customFormat="1" ht="15" customHeight="1" x14ac:dyDescent="0.2">
      <c r="A10" s="20"/>
      <c r="B10" s="20"/>
      <c r="C10" s="24"/>
      <c r="D10" s="129"/>
      <c r="E10" s="129"/>
      <c r="F10" s="129"/>
      <c r="G10" s="129"/>
      <c r="H10" s="129"/>
      <c r="I10" s="129"/>
      <c r="J10" s="20"/>
      <c r="K10" s="130"/>
      <c r="L10" s="130"/>
      <c r="S10" s="20"/>
    </row>
    <row r="11" spans="1:19" s="125" customFormat="1" ht="15" customHeight="1" x14ac:dyDescent="0.2">
      <c r="A11" s="20"/>
      <c r="B11" s="20"/>
      <c r="C11" s="24"/>
      <c r="D11" s="129"/>
      <c r="E11" s="129"/>
      <c r="F11" s="129"/>
      <c r="G11" s="129"/>
      <c r="H11" s="129"/>
      <c r="I11" s="129"/>
      <c r="J11" s="20"/>
      <c r="K11" s="130"/>
      <c r="L11" s="92"/>
      <c r="S11" s="20"/>
    </row>
    <row r="12" spans="1:19" s="125" customFormat="1" ht="15" customHeight="1" x14ac:dyDescent="0.2">
      <c r="A12" s="20"/>
      <c r="B12" s="20"/>
      <c r="C12" s="24"/>
      <c r="D12" s="129"/>
      <c r="E12" s="129"/>
      <c r="F12" s="91"/>
      <c r="G12" s="129"/>
      <c r="H12" s="129"/>
      <c r="I12" s="129"/>
      <c r="J12" s="20"/>
      <c r="K12" s="130"/>
      <c r="L12" s="130"/>
      <c r="M12" s="264"/>
      <c r="S12" s="20"/>
    </row>
    <row r="13" spans="1:19" s="125" customFormat="1" ht="15" customHeight="1" x14ac:dyDescent="0.2">
      <c r="A13" s="20"/>
      <c r="B13" s="131"/>
      <c r="C13" s="24"/>
      <c r="D13" s="129"/>
      <c r="E13" s="129"/>
      <c r="F13" s="129"/>
      <c r="G13" s="129"/>
      <c r="H13" s="129"/>
      <c r="I13" s="129"/>
      <c r="J13" s="20"/>
      <c r="K13" s="130"/>
      <c r="L13" s="130"/>
      <c r="S13" s="20"/>
    </row>
    <row r="14" spans="1:19" s="125" customFormat="1" ht="15" customHeight="1" x14ac:dyDescent="0.2">
      <c r="A14" s="20"/>
      <c r="B14" s="20"/>
      <c r="C14" s="24"/>
      <c r="D14" s="129"/>
      <c r="E14" s="129"/>
      <c r="F14" s="129"/>
      <c r="G14" s="129"/>
      <c r="H14" s="129"/>
      <c r="I14" s="129"/>
      <c r="J14" s="20"/>
      <c r="K14" s="130"/>
      <c r="L14" s="130"/>
      <c r="S14" s="20"/>
    </row>
    <row r="15" spans="1:19" s="125" customFormat="1" ht="15" customHeight="1" x14ac:dyDescent="0.2">
      <c r="A15" s="20"/>
      <c r="B15" s="20"/>
      <c r="C15" s="24"/>
      <c r="D15" s="129"/>
      <c r="E15" s="129"/>
      <c r="F15" s="129"/>
      <c r="G15" s="129"/>
      <c r="H15" s="129"/>
      <c r="I15" s="129"/>
      <c r="J15" s="20"/>
      <c r="K15" s="130"/>
      <c r="L15" s="130"/>
      <c r="S15" s="20"/>
    </row>
    <row r="16" spans="1:19" s="125" customFormat="1" ht="15" customHeight="1" x14ac:dyDescent="0.2">
      <c r="A16" s="20"/>
      <c r="B16" s="20"/>
      <c r="C16" s="24"/>
      <c r="D16" s="129"/>
      <c r="E16" s="129"/>
      <c r="F16" s="129"/>
      <c r="G16" s="129"/>
      <c r="H16" s="91"/>
      <c r="I16" s="91"/>
      <c r="J16" s="20"/>
      <c r="K16" s="92"/>
      <c r="L16" s="92"/>
      <c r="S16" s="20"/>
    </row>
    <row r="17" spans="1:19" s="125" customFormat="1" ht="15" customHeight="1" x14ac:dyDescent="0.2">
      <c r="A17" s="20"/>
      <c r="B17" s="20"/>
      <c r="C17" s="24"/>
      <c r="D17" s="129"/>
      <c r="E17" s="129"/>
      <c r="F17" s="129"/>
      <c r="G17" s="91"/>
      <c r="H17" s="129"/>
      <c r="I17" s="129"/>
      <c r="J17" s="20"/>
      <c r="K17" s="130"/>
      <c r="L17" s="130"/>
      <c r="S17" s="20"/>
    </row>
    <row r="18" spans="1:19" s="125" customFormat="1" ht="15" customHeight="1" x14ac:dyDescent="0.2">
      <c r="A18" s="20"/>
      <c r="B18" s="131"/>
      <c r="C18" s="24"/>
      <c r="D18" s="129"/>
      <c r="E18" s="129"/>
      <c r="F18" s="129"/>
      <c r="G18" s="129"/>
      <c r="H18" s="129"/>
      <c r="I18" s="129"/>
      <c r="J18" s="20"/>
      <c r="K18" s="130"/>
      <c r="L18" s="130"/>
      <c r="S18" s="20"/>
    </row>
    <row r="19" spans="1:19" s="125" customFormat="1" ht="15" customHeight="1" x14ac:dyDescent="0.2">
      <c r="A19" s="20"/>
      <c r="B19" s="20"/>
      <c r="C19" s="24"/>
      <c r="D19" s="129"/>
      <c r="E19" s="129"/>
      <c r="F19" s="129"/>
      <c r="G19" s="129"/>
      <c r="H19" s="129"/>
      <c r="I19" s="129"/>
      <c r="J19" s="20"/>
      <c r="K19" s="130"/>
      <c r="L19" s="130"/>
      <c r="S19" s="20"/>
    </row>
    <row r="20" spans="1:19" s="125" customFormat="1" ht="15" customHeight="1" x14ac:dyDescent="0.2">
      <c r="A20" s="20"/>
      <c r="B20" s="20"/>
      <c r="C20" s="24"/>
      <c r="D20" s="129"/>
      <c r="E20" s="129"/>
      <c r="F20" s="129"/>
      <c r="G20" s="129"/>
      <c r="H20" s="129"/>
      <c r="I20" s="129"/>
      <c r="J20" s="20"/>
      <c r="K20" s="130"/>
      <c r="L20" s="130"/>
      <c r="S20" s="20"/>
    </row>
    <row r="21" spans="1:19" s="125" customFormat="1" ht="15" customHeight="1" x14ac:dyDescent="0.2">
      <c r="A21" s="20"/>
      <c r="B21" s="20"/>
      <c r="C21" s="24"/>
      <c r="D21" s="131"/>
      <c r="E21" s="131"/>
      <c r="F21" s="131"/>
      <c r="G21" s="131"/>
      <c r="H21" s="131"/>
      <c r="I21" s="131"/>
      <c r="J21" s="20"/>
      <c r="K21" s="132"/>
      <c r="L21" s="132"/>
      <c r="S21" s="20"/>
    </row>
    <row r="22" spans="1:19" s="125" customFormat="1" ht="15" customHeight="1" x14ac:dyDescent="0.2">
      <c r="A22" s="20"/>
      <c r="B22" s="20"/>
      <c r="C22" s="24"/>
      <c r="D22" s="91"/>
      <c r="E22" s="91"/>
      <c r="F22" s="91"/>
      <c r="G22" s="91"/>
      <c r="H22" s="91"/>
      <c r="I22" s="91"/>
      <c r="J22" s="20"/>
      <c r="K22" s="92"/>
      <c r="L22" s="92"/>
      <c r="S22" s="20"/>
    </row>
    <row r="23" spans="1:19" s="125" customFormat="1" ht="15" customHeight="1" x14ac:dyDescent="0.2">
      <c r="A23" s="20"/>
      <c r="B23" s="20"/>
      <c r="C23" s="24"/>
      <c r="D23" s="91"/>
      <c r="E23" s="91"/>
      <c r="F23" s="91"/>
      <c r="G23" s="91"/>
      <c r="H23" s="91"/>
      <c r="I23" s="91"/>
      <c r="J23" s="20"/>
      <c r="K23" s="92"/>
      <c r="L23" s="92"/>
      <c r="S23" s="20"/>
    </row>
    <row r="24" spans="1:19" s="265" customFormat="1" ht="15" customHeight="1" x14ac:dyDescent="0.2">
      <c r="A24" s="266"/>
      <c r="B24" s="267" t="s">
        <v>351</v>
      </c>
      <c r="C24" s="268"/>
      <c r="D24" s="268"/>
      <c r="E24" s="268"/>
      <c r="F24" s="268"/>
      <c r="G24" s="268"/>
      <c r="H24" s="269"/>
      <c r="I24" s="269"/>
      <c r="J24" s="266"/>
      <c r="K24" s="267" t="s">
        <v>354</v>
      </c>
      <c r="L24" s="268"/>
      <c r="M24" s="268"/>
      <c r="N24" s="268"/>
      <c r="O24" s="268"/>
      <c r="P24" s="268"/>
      <c r="Q24" s="269"/>
      <c r="R24" s="269"/>
      <c r="S24" s="266"/>
    </row>
    <row r="25" spans="1:19" s="125" customFormat="1" ht="15" customHeight="1" x14ac:dyDescent="0.2">
      <c r="A25" s="20"/>
      <c r="B25" s="20"/>
      <c r="C25" s="20"/>
      <c r="D25" s="131"/>
      <c r="E25" s="131"/>
      <c r="F25" s="131"/>
      <c r="G25" s="131"/>
      <c r="H25" s="131"/>
      <c r="I25" s="131"/>
      <c r="J25" s="20"/>
      <c r="K25" s="132"/>
      <c r="L25" s="132"/>
      <c r="S25" s="20"/>
    </row>
    <row r="26" spans="1:19" s="125" customFormat="1" ht="15" customHeight="1" x14ac:dyDescent="0.2">
      <c r="A26" s="20"/>
      <c r="B26" s="275"/>
      <c r="C26" s="276"/>
      <c r="D26" s="277"/>
      <c r="E26" s="277"/>
      <c r="F26" s="277"/>
      <c r="G26" s="277"/>
      <c r="H26" s="277"/>
      <c r="I26" s="277"/>
      <c r="J26" s="20"/>
      <c r="K26" s="278"/>
      <c r="L26" s="278"/>
      <c r="M26" s="279"/>
      <c r="N26" s="279"/>
      <c r="O26" s="279"/>
      <c r="P26" s="279"/>
      <c r="Q26" s="279"/>
      <c r="R26" s="279"/>
      <c r="S26" s="20"/>
    </row>
    <row r="27" spans="1:19" s="125" customFormat="1" ht="15" customHeight="1" x14ac:dyDescent="0.2">
      <c r="A27" s="20"/>
      <c r="B27" s="275"/>
      <c r="C27" s="276"/>
      <c r="D27" s="280"/>
      <c r="E27" s="280"/>
      <c r="F27" s="280"/>
      <c r="G27" s="280"/>
      <c r="H27" s="280"/>
      <c r="I27" s="280"/>
      <c r="J27" s="20"/>
      <c r="K27" s="281"/>
      <c r="L27" s="281"/>
      <c r="M27" s="279"/>
      <c r="N27" s="279"/>
      <c r="O27" s="279"/>
      <c r="P27" s="279"/>
      <c r="Q27" s="279"/>
      <c r="R27" s="279"/>
      <c r="S27" s="20"/>
    </row>
    <row r="28" spans="1:19" s="125" customFormat="1" ht="15" customHeight="1" x14ac:dyDescent="0.2">
      <c r="A28" s="20"/>
      <c r="B28" s="275"/>
      <c r="C28" s="276"/>
      <c r="D28" s="280"/>
      <c r="E28" s="280"/>
      <c r="F28" s="280"/>
      <c r="G28" s="280"/>
      <c r="H28" s="280"/>
      <c r="I28" s="280"/>
      <c r="J28" s="20"/>
      <c r="K28" s="281"/>
      <c r="L28" s="281"/>
      <c r="M28" s="279"/>
      <c r="N28" s="279"/>
      <c r="O28" s="279"/>
      <c r="P28" s="279"/>
      <c r="Q28" s="279"/>
      <c r="R28" s="279"/>
      <c r="S28" s="20"/>
    </row>
    <row r="29" spans="1:19" s="125" customFormat="1" ht="15" customHeight="1" x14ac:dyDescent="0.2">
      <c r="A29" s="20"/>
      <c r="B29" s="275"/>
      <c r="C29" s="276"/>
      <c r="D29" s="280"/>
      <c r="E29" s="280"/>
      <c r="F29" s="280"/>
      <c r="G29" s="280"/>
      <c r="H29" s="280"/>
      <c r="I29" s="280"/>
      <c r="J29" s="20"/>
      <c r="K29" s="281"/>
      <c r="L29" s="281"/>
      <c r="M29" s="279"/>
      <c r="N29" s="279"/>
      <c r="O29" s="279"/>
      <c r="P29" s="279"/>
      <c r="Q29" s="279"/>
      <c r="R29" s="279"/>
      <c r="S29" s="20"/>
    </row>
    <row r="30" spans="1:19" s="125" customFormat="1" ht="15" customHeight="1" x14ac:dyDescent="0.2">
      <c r="A30" s="20"/>
      <c r="B30" s="275"/>
      <c r="C30" s="276"/>
      <c r="D30" s="280"/>
      <c r="E30" s="280"/>
      <c r="F30" s="280"/>
      <c r="G30" s="280"/>
      <c r="H30" s="280"/>
      <c r="I30" s="280"/>
      <c r="J30" s="20"/>
      <c r="K30" s="281"/>
      <c r="L30" s="281"/>
      <c r="M30" s="279"/>
      <c r="N30" s="279"/>
      <c r="O30" s="279"/>
      <c r="P30" s="279"/>
      <c r="Q30" s="279"/>
      <c r="R30" s="279"/>
      <c r="S30" s="20"/>
    </row>
    <row r="31" spans="1:19" s="125" customFormat="1" ht="15" customHeight="1" x14ac:dyDescent="0.2">
      <c r="A31" s="20"/>
      <c r="B31" s="275"/>
      <c r="C31" s="276"/>
      <c r="D31" s="280"/>
      <c r="E31" s="280"/>
      <c r="F31" s="280"/>
      <c r="G31" s="280"/>
      <c r="H31" s="280"/>
      <c r="I31" s="280"/>
      <c r="J31" s="20"/>
      <c r="K31" s="281"/>
      <c r="L31" s="282"/>
      <c r="M31" s="279"/>
      <c r="N31" s="279"/>
      <c r="O31" s="279"/>
      <c r="P31" s="279"/>
      <c r="Q31" s="279"/>
      <c r="R31" s="279"/>
      <c r="S31" s="20"/>
    </row>
    <row r="32" spans="1:19" s="125" customFormat="1" ht="15" customHeight="1" x14ac:dyDescent="0.2">
      <c r="A32" s="20"/>
      <c r="B32" s="275"/>
      <c r="C32" s="276"/>
      <c r="D32" s="280"/>
      <c r="E32" s="280"/>
      <c r="F32" s="283"/>
      <c r="G32" s="280"/>
      <c r="H32" s="280"/>
      <c r="I32" s="280"/>
      <c r="J32" s="20"/>
      <c r="K32" s="281"/>
      <c r="L32" s="281"/>
      <c r="M32" s="284"/>
      <c r="N32" s="279"/>
      <c r="O32" s="279"/>
      <c r="P32" s="279"/>
      <c r="Q32" s="279"/>
      <c r="R32" s="279"/>
      <c r="S32" s="20"/>
    </row>
    <row r="33" spans="1:19" s="125" customFormat="1" ht="15" customHeight="1" x14ac:dyDescent="0.2">
      <c r="A33" s="20"/>
      <c r="B33" s="285"/>
      <c r="C33" s="276"/>
      <c r="D33" s="280"/>
      <c r="E33" s="280"/>
      <c r="F33" s="280"/>
      <c r="G33" s="280"/>
      <c r="H33" s="280"/>
      <c r="I33" s="280"/>
      <c r="J33" s="20"/>
      <c r="K33" s="281"/>
      <c r="L33" s="281"/>
      <c r="M33" s="279"/>
      <c r="N33" s="279"/>
      <c r="O33" s="279"/>
      <c r="P33" s="279"/>
      <c r="Q33" s="279"/>
      <c r="R33" s="279"/>
      <c r="S33" s="20"/>
    </row>
    <row r="34" spans="1:19" s="125" customFormat="1" ht="15" customHeight="1" x14ac:dyDescent="0.2">
      <c r="A34" s="20"/>
      <c r="B34" s="275"/>
      <c r="C34" s="276"/>
      <c r="D34" s="280"/>
      <c r="E34" s="280"/>
      <c r="F34" s="280"/>
      <c r="G34" s="280"/>
      <c r="H34" s="280"/>
      <c r="I34" s="280"/>
      <c r="J34" s="20"/>
      <c r="K34" s="281"/>
      <c r="L34" s="281"/>
      <c r="M34" s="279"/>
      <c r="N34" s="279"/>
      <c r="O34" s="279"/>
      <c r="P34" s="279"/>
      <c r="Q34" s="279"/>
      <c r="R34" s="279"/>
      <c r="S34" s="20"/>
    </row>
    <row r="35" spans="1:19" s="125" customFormat="1" ht="15" customHeight="1" x14ac:dyDescent="0.2">
      <c r="A35" s="20"/>
      <c r="B35" s="275"/>
      <c r="C35" s="276"/>
      <c r="D35" s="280"/>
      <c r="E35" s="280"/>
      <c r="F35" s="280"/>
      <c r="G35" s="280"/>
      <c r="H35" s="280"/>
      <c r="I35" s="280"/>
      <c r="J35" s="20"/>
      <c r="K35" s="281"/>
      <c r="L35" s="281"/>
      <c r="M35" s="279"/>
      <c r="N35" s="279"/>
      <c r="O35" s="279"/>
      <c r="P35" s="279"/>
      <c r="Q35" s="279"/>
      <c r="R35" s="279"/>
      <c r="S35" s="20"/>
    </row>
    <row r="36" spans="1:19" s="125" customFormat="1" ht="15" customHeight="1" x14ac:dyDescent="0.2">
      <c r="A36" s="20"/>
      <c r="B36" s="275"/>
      <c r="C36" s="276"/>
      <c r="D36" s="280"/>
      <c r="E36" s="280"/>
      <c r="F36" s="280"/>
      <c r="G36" s="280"/>
      <c r="H36" s="283"/>
      <c r="I36" s="283"/>
      <c r="J36" s="20"/>
      <c r="K36" s="282"/>
      <c r="L36" s="282"/>
      <c r="M36" s="279"/>
      <c r="N36" s="279"/>
      <c r="O36" s="279"/>
      <c r="P36" s="279"/>
      <c r="Q36" s="279"/>
      <c r="R36" s="279"/>
      <c r="S36" s="20"/>
    </row>
    <row r="37" spans="1:19" s="125" customFormat="1" ht="15" customHeight="1" x14ac:dyDescent="0.2">
      <c r="A37" s="20"/>
      <c r="B37" s="275"/>
      <c r="C37" s="276"/>
      <c r="D37" s="280"/>
      <c r="E37" s="280"/>
      <c r="F37" s="280"/>
      <c r="G37" s="283"/>
      <c r="H37" s="280"/>
      <c r="I37" s="280"/>
      <c r="J37" s="20"/>
      <c r="K37" s="281"/>
      <c r="L37" s="281"/>
      <c r="M37" s="279"/>
      <c r="N37" s="279"/>
      <c r="O37" s="279"/>
      <c r="P37" s="279"/>
      <c r="Q37" s="279"/>
      <c r="R37" s="279"/>
      <c r="S37" s="20"/>
    </row>
    <row r="38" spans="1:19" s="125" customFormat="1" ht="15" customHeight="1" x14ac:dyDescent="0.2">
      <c r="A38" s="20"/>
      <c r="B38" s="285"/>
      <c r="C38" s="276"/>
      <c r="D38" s="280"/>
      <c r="E38" s="280"/>
      <c r="F38" s="280"/>
      <c r="G38" s="280"/>
      <c r="H38" s="280"/>
      <c r="I38" s="280"/>
      <c r="J38" s="20"/>
      <c r="K38" s="281"/>
      <c r="L38" s="281"/>
      <c r="M38" s="279"/>
      <c r="N38" s="279"/>
      <c r="O38" s="279"/>
      <c r="P38" s="279"/>
      <c r="Q38" s="279"/>
      <c r="R38" s="279"/>
      <c r="S38" s="20"/>
    </row>
    <row r="39" spans="1:19" s="125" customFormat="1" ht="15" customHeight="1" x14ac:dyDescent="0.2">
      <c r="A39" s="20"/>
      <c r="B39" s="275"/>
      <c r="C39" s="276"/>
      <c r="D39" s="280"/>
      <c r="E39" s="280"/>
      <c r="F39" s="280"/>
      <c r="G39" s="280"/>
      <c r="H39" s="280"/>
      <c r="I39" s="280"/>
      <c r="J39" s="20"/>
      <c r="K39" s="281"/>
      <c r="L39" s="281"/>
      <c r="M39" s="279"/>
      <c r="N39" s="279"/>
      <c r="O39" s="279"/>
      <c r="P39" s="279"/>
      <c r="Q39" s="279"/>
      <c r="R39" s="279"/>
      <c r="S39" s="20"/>
    </row>
    <row r="40" spans="1:19" s="125" customFormat="1" ht="15" customHeight="1" x14ac:dyDescent="0.2">
      <c r="A40" s="20"/>
      <c r="B40" s="275"/>
      <c r="C40" s="276"/>
      <c r="D40" s="280"/>
      <c r="E40" s="280"/>
      <c r="F40" s="280"/>
      <c r="G40" s="280"/>
      <c r="H40" s="280"/>
      <c r="I40" s="280"/>
      <c r="J40" s="20"/>
      <c r="K40" s="281"/>
      <c r="L40" s="281"/>
      <c r="M40" s="279"/>
      <c r="N40" s="279"/>
      <c r="O40" s="279"/>
      <c r="P40" s="279"/>
      <c r="Q40" s="279"/>
      <c r="R40" s="279"/>
      <c r="S40" s="20"/>
    </row>
    <row r="41" spans="1:19" s="125" customFormat="1" ht="15" customHeight="1" x14ac:dyDescent="0.2">
      <c r="A41" s="20"/>
      <c r="B41" s="20"/>
      <c r="C41" s="24"/>
      <c r="D41" s="131"/>
      <c r="E41" s="131"/>
      <c r="F41" s="131"/>
      <c r="G41" s="131"/>
      <c r="H41" s="131"/>
      <c r="I41" s="131"/>
      <c r="J41" s="20"/>
      <c r="K41" s="132"/>
      <c r="L41" s="132"/>
      <c r="S41" s="20"/>
    </row>
    <row r="42" spans="1:19" s="125" customFormat="1" ht="15" customHeight="1" x14ac:dyDescent="0.2">
      <c r="A42" s="20"/>
      <c r="B42" s="20"/>
      <c r="C42" s="24"/>
      <c r="D42" s="91"/>
      <c r="E42" s="91"/>
      <c r="F42" s="91"/>
      <c r="G42" s="91"/>
      <c r="H42" s="91"/>
      <c r="I42" s="91"/>
      <c r="J42" s="20"/>
      <c r="K42" s="92"/>
      <c r="L42" s="92"/>
      <c r="S42" s="20"/>
    </row>
    <row r="43" spans="1:19" s="125" customFormat="1" ht="15" customHeight="1" x14ac:dyDescent="0.2">
      <c r="A43" s="20"/>
      <c r="B43" s="20"/>
      <c r="C43" s="24"/>
      <c r="D43" s="91"/>
      <c r="E43" s="91"/>
      <c r="F43" s="91"/>
      <c r="G43" s="91"/>
      <c r="H43" s="91"/>
      <c r="I43" s="91"/>
      <c r="J43" s="20"/>
      <c r="K43" s="92"/>
      <c r="L43" s="92"/>
      <c r="S43" s="20"/>
    </row>
    <row r="44" spans="1:19" s="271" customFormat="1" ht="13.5" customHeight="1" x14ac:dyDescent="0.2">
      <c r="C44" s="271">
        <v>2007</v>
      </c>
      <c r="D44" s="271">
        <v>2008</v>
      </c>
      <c r="E44" s="271">
        <v>2009</v>
      </c>
      <c r="F44" s="271">
        <v>2010</v>
      </c>
      <c r="G44" s="271">
        <v>2011</v>
      </c>
      <c r="H44" s="271">
        <v>2012</v>
      </c>
      <c r="I44" s="271">
        <v>2013</v>
      </c>
      <c r="J44" s="271">
        <v>2014</v>
      </c>
      <c r="K44" s="271">
        <v>2015</v>
      </c>
      <c r="L44" s="271">
        <v>2016</v>
      </c>
      <c r="M44" s="271">
        <v>2017</v>
      </c>
      <c r="N44" s="271">
        <v>2018</v>
      </c>
      <c r="O44" s="271">
        <v>2019</v>
      </c>
    </row>
    <row r="45" spans="1:19" s="272" customFormat="1" ht="15" customHeight="1" x14ac:dyDescent="0.2">
      <c r="B45" s="286" t="s">
        <v>348</v>
      </c>
      <c r="C45" s="291" t="e">
        <f>投資!#REF!</f>
        <v>#REF!</v>
      </c>
      <c r="D45" s="291">
        <f>投資!D15</f>
        <v>0.12127501115679085</v>
      </c>
      <c r="E45" s="291">
        <f>投資!E15</f>
        <v>0.11390572061746203</v>
      </c>
      <c r="F45" s="291">
        <f>投資!F15</f>
        <v>7.7160439745089238E-2</v>
      </c>
      <c r="G45" s="291">
        <f>投資!G15</f>
        <v>0.10851903307666998</v>
      </c>
      <c r="H45" s="291">
        <f>投資!H15</f>
        <v>0.12032710077457363</v>
      </c>
      <c r="I45" s="291">
        <f>投資!I15</f>
        <v>0.10763067109901449</v>
      </c>
      <c r="J45" s="291">
        <f>投資!J15</f>
        <v>0.11384693579338576</v>
      </c>
      <c r="K45" s="291">
        <f>投資!K15</f>
        <v>-0.3376927714933381</v>
      </c>
      <c r="L45" s="291">
        <f>投資!L15</f>
        <v>-0.74912836823527396</v>
      </c>
      <c r="M45" s="291">
        <f>投資!M15</f>
        <v>0.3811829483534927</v>
      </c>
      <c r="N45" s="291">
        <f>投資!N15</f>
        <v>0.4549400793797615</v>
      </c>
      <c r="O45" s="291">
        <f>投資!O15</f>
        <v>0.16529443148824158</v>
      </c>
    </row>
    <row r="46" spans="1:19" s="271" customFormat="1" ht="10.5" customHeight="1" x14ac:dyDescent="0.2">
      <c r="B46" s="286" t="s">
        <v>178</v>
      </c>
      <c r="C46" s="292" t="e">
        <f>連PL!#REF!</f>
        <v>#REF!</v>
      </c>
      <c r="D46" s="292">
        <f>連PL!D23</f>
        <v>1374</v>
      </c>
      <c r="E46" s="292">
        <f>連PL!E23</f>
        <v>1392</v>
      </c>
      <c r="F46" s="292">
        <f>連PL!F23</f>
        <v>997</v>
      </c>
      <c r="G46" s="292">
        <f>連PL!G23</f>
        <v>1476</v>
      </c>
      <c r="H46" s="292">
        <f>連PL!H23</f>
        <v>1743</v>
      </c>
      <c r="I46" s="292">
        <f>連PL!I23</f>
        <v>1674</v>
      </c>
      <c r="J46" s="292">
        <f>連PL!J23</f>
        <v>1863</v>
      </c>
      <c r="K46" s="292">
        <f>連PL!K23</f>
        <v>-4707</v>
      </c>
      <c r="L46" s="292">
        <f>連PL!L23</f>
        <v>-6094</v>
      </c>
      <c r="M46" s="292">
        <f>連PL!M23</f>
        <v>2366</v>
      </c>
      <c r="N46" s="292">
        <f>連PL!N23</f>
        <v>4315</v>
      </c>
      <c r="O46" s="292">
        <f>連PL!O23</f>
        <v>2034</v>
      </c>
      <c r="P46" s="273"/>
      <c r="Q46" s="273"/>
      <c r="R46" s="273"/>
    </row>
    <row r="47" spans="1:19" s="271" customFormat="1" ht="13.5" customHeight="1" x14ac:dyDescent="0.2">
      <c r="B47" s="272" t="s">
        <v>349</v>
      </c>
      <c r="C47" s="295" t="e">
        <f>投資!#REF!</f>
        <v>#REF!</v>
      </c>
      <c r="D47" s="295">
        <f>投資!D16</f>
        <v>0.13583652391871906</v>
      </c>
      <c r="E47" s="295">
        <f>投資!E16</f>
        <v>0.13882979794393333</v>
      </c>
      <c r="F47" s="295">
        <f>投資!F16</f>
        <v>0.12717886419325644</v>
      </c>
      <c r="G47" s="295">
        <f>投資!G16</f>
        <v>0.13601043430506896</v>
      </c>
      <c r="H47" s="295">
        <f>投資!H16</f>
        <v>0.13903982766966103</v>
      </c>
      <c r="I47" s="295">
        <f>投資!I16</f>
        <v>0.10613322226512686</v>
      </c>
      <c r="J47" s="295">
        <f>投資!J16</f>
        <v>0.12969249888299009</v>
      </c>
      <c r="K47" s="295">
        <f>投資!K16</f>
        <v>-0.1562935885963794</v>
      </c>
      <c r="L47" s="295">
        <f>投資!L16</f>
        <v>0.10498846802395222</v>
      </c>
      <c r="M47" s="295">
        <f>投資!M16</f>
        <v>0.13937341468743525</v>
      </c>
      <c r="N47" s="295">
        <f>投資!N16</f>
        <v>0.20086294843429248</v>
      </c>
      <c r="O47" s="295">
        <f>投資!O16</f>
        <v>0.11282046892101641</v>
      </c>
    </row>
    <row r="48" spans="1:19" s="271" customFormat="1" ht="10.5" customHeight="1" x14ac:dyDescent="0.2">
      <c r="B48" s="272" t="s">
        <v>176</v>
      </c>
      <c r="C48" s="290" t="e">
        <f>連PL!#REF!</f>
        <v>#REF!</v>
      </c>
      <c r="D48" s="290">
        <f>連PL!D13</f>
        <v>2537</v>
      </c>
      <c r="E48" s="290">
        <f>連PL!E13</f>
        <v>2630</v>
      </c>
      <c r="F48" s="290">
        <f>連PL!F13</f>
        <v>2524</v>
      </c>
      <c r="G48" s="290">
        <f>連PL!G13</f>
        <v>2930</v>
      </c>
      <c r="H48" s="290">
        <f>連PL!H13</f>
        <v>3450</v>
      </c>
      <c r="I48" s="290">
        <f>連PL!I13</f>
        <v>2736</v>
      </c>
      <c r="J48" s="290">
        <f>連PL!J13</f>
        <v>3350</v>
      </c>
      <c r="K48" s="290">
        <f>連PL!K13</f>
        <v>-4081</v>
      </c>
      <c r="L48" s="290">
        <f>連PL!L13</f>
        <v>2569</v>
      </c>
      <c r="M48" s="290">
        <f>連PL!M13</f>
        <v>3177</v>
      </c>
      <c r="N48" s="290">
        <f>連PL!N13</f>
        <v>4341</v>
      </c>
      <c r="O48" s="290">
        <f>連PL!O13</f>
        <v>2345</v>
      </c>
    </row>
    <row r="49" spans="2:15" s="271" customFormat="1" ht="13.5" customHeight="1" x14ac:dyDescent="0.2">
      <c r="B49" s="289" t="s">
        <v>352</v>
      </c>
      <c r="C49" s="293" t="e">
        <f>'投資-2'!#REF!</f>
        <v>#REF!</v>
      </c>
      <c r="D49" s="293">
        <f>'投資-2'!D9</f>
        <v>84.87</v>
      </c>
      <c r="E49" s="293">
        <f>'投資-2'!E9</f>
        <v>85.96</v>
      </c>
      <c r="F49" s="293">
        <f>'投資-2'!F9</f>
        <v>61.57</v>
      </c>
      <c r="G49" s="293">
        <f>'投資-2'!G9</f>
        <v>91.15</v>
      </c>
      <c r="H49" s="293">
        <f>'投資-2'!H9</f>
        <v>107.64</v>
      </c>
      <c r="I49" s="293">
        <f>'投資-2'!I9</f>
        <v>103.39</v>
      </c>
      <c r="J49" s="293">
        <f>'投資-2'!J9</f>
        <v>117.37</v>
      </c>
      <c r="K49" s="293">
        <f>'投資-2'!K9</f>
        <v>-290.60000000000002</v>
      </c>
      <c r="L49" s="293">
        <f>'投資-2'!L9</f>
        <v>-376.22</v>
      </c>
      <c r="M49" s="293">
        <f>'投資-2'!M9</f>
        <v>146.1</v>
      </c>
      <c r="N49" s="293">
        <f>'投資-2'!N9</f>
        <v>266.42</v>
      </c>
      <c r="O49" s="293">
        <f>'投資-2'!O9</f>
        <v>125.56</v>
      </c>
    </row>
    <row r="50" spans="2:15" s="271" customFormat="1" ht="9.6" x14ac:dyDescent="0.2">
      <c r="B50" s="289" t="s">
        <v>353</v>
      </c>
      <c r="C50" s="293" t="e">
        <f>'投資-2'!#REF!</f>
        <v>#REF!</v>
      </c>
      <c r="D50" s="293">
        <f>'投資-2'!D10</f>
        <v>728.01</v>
      </c>
      <c r="E50" s="293">
        <f>'投資-2'!E10</f>
        <v>781.36</v>
      </c>
      <c r="F50" s="293">
        <f>'投資-2'!F10</f>
        <v>814.46</v>
      </c>
      <c r="G50" s="293">
        <f>'投資-2'!G10</f>
        <v>865.48</v>
      </c>
      <c r="H50" s="293">
        <f>'投資-2'!H10</f>
        <v>923.56</v>
      </c>
      <c r="I50" s="293">
        <f>'投資-2'!I10</f>
        <v>994.34</v>
      </c>
      <c r="J50" s="293">
        <f>'投資-2'!J10</f>
        <v>1043.19</v>
      </c>
      <c r="K50" s="293">
        <f>'投資-2'!K10</f>
        <v>696.7</v>
      </c>
      <c r="L50" s="293">
        <f>'投資-2'!L10</f>
        <v>306.91000000000003</v>
      </c>
      <c r="M50" s="293">
        <f>'投資-2'!M10</f>
        <v>459.66</v>
      </c>
      <c r="N50" s="293">
        <f>'投資-2'!N10</f>
        <v>711.58</v>
      </c>
      <c r="O50" s="293">
        <f>'投資-2'!O10</f>
        <v>807.69</v>
      </c>
    </row>
    <row r="51" spans="2:15" s="271" customFormat="1" ht="9.6" x14ac:dyDescent="0.2">
      <c r="B51" s="271" t="s">
        <v>355</v>
      </c>
      <c r="C51" s="294" t="e">
        <f>'投資-2'!#REF!</f>
        <v>#REF!</v>
      </c>
      <c r="D51" s="294">
        <f>'投資-2'!D16</f>
        <v>6.9753741015671027</v>
      </c>
      <c r="E51" s="294">
        <f>'投資-2'!E16</f>
        <v>6.630991158678456</v>
      </c>
      <c r="F51" s="294">
        <f>'投資-2'!F16</f>
        <v>10.394672730225759</v>
      </c>
      <c r="G51" s="294">
        <f>'投資-2'!G16</f>
        <v>13.494240263302249</v>
      </c>
      <c r="H51" s="294">
        <f>'投資-2'!H16</f>
        <v>11.083240431066518</v>
      </c>
      <c r="I51" s="294">
        <f>'投資-2'!I16</f>
        <v>10.784408550149918</v>
      </c>
      <c r="J51" s="294">
        <f>'投資-2'!J16</f>
        <v>9.8065945301184279</v>
      </c>
      <c r="K51" s="294">
        <f>'投資-2'!K16</f>
        <v>-4.2016517549896761</v>
      </c>
      <c r="L51" s="294">
        <f>'投資-2'!L16</f>
        <v>-2.6022008399340808</v>
      </c>
      <c r="M51" s="294">
        <f>'投資-2'!M16</f>
        <v>10.629705681040384</v>
      </c>
      <c r="N51" s="294">
        <f>'投資-2'!N16</f>
        <v>6.7524960588544403</v>
      </c>
      <c r="O51" s="294">
        <f>'投資-2'!O16</f>
        <v>11.564192417967506</v>
      </c>
    </row>
    <row r="52" spans="2:15" s="271" customFormat="1" ht="9.6" x14ac:dyDescent="0.2">
      <c r="B52" s="271" t="s">
        <v>356</v>
      </c>
      <c r="C52" s="294" t="e">
        <f>'投資-2'!#REF!</f>
        <v>#REF!</v>
      </c>
      <c r="D52" s="294">
        <f>'投資-2'!D17</f>
        <v>0.81317564319171443</v>
      </c>
      <c r="E52" s="294">
        <f>'投資-2'!E17</f>
        <v>0.72949728678202108</v>
      </c>
      <c r="F52" s="294">
        <f>'投資-2'!F17</f>
        <v>0.78579672420990587</v>
      </c>
      <c r="G52" s="294">
        <f>'投資-2'!G17</f>
        <v>1.4211766880806027</v>
      </c>
      <c r="H52" s="294">
        <f>'投資-2'!H17</f>
        <v>1.2917406557235047</v>
      </c>
      <c r="I52" s="294">
        <f>'投資-2'!I17</f>
        <v>1.1213468230182835</v>
      </c>
      <c r="J52" s="294">
        <f>'投資-2'!J17</f>
        <v>1.1033464661279344</v>
      </c>
      <c r="K52" s="294">
        <f>'投資-2'!K17</f>
        <v>1.7525477249892349</v>
      </c>
      <c r="L52" s="294">
        <f>'投資-2'!L17</f>
        <v>3.1898602196083541</v>
      </c>
      <c r="M52" s="294">
        <f>'投資-2'!M17</f>
        <v>3.3785841709089324</v>
      </c>
      <c r="N52" s="294">
        <f>'投資-2'!N17</f>
        <v>2.5281767334663705</v>
      </c>
      <c r="O52" s="294">
        <f>'投資-2'!O17</f>
        <v>1.7977194220554915</v>
      </c>
    </row>
    <row r="53" spans="2:15" s="271" customFormat="1" ht="9.6" x14ac:dyDescent="0.2"/>
    <row r="54" spans="2:15" s="271" customFormat="1" ht="9.6" x14ac:dyDescent="0.2"/>
    <row r="55" spans="2:15" s="271" customFormat="1" ht="9.6" x14ac:dyDescent="0.2"/>
    <row r="56" spans="2:15" s="271" customFormat="1" ht="9.6" x14ac:dyDescent="0.2"/>
    <row r="57" spans="2:15" s="271" customFormat="1" ht="9.6" x14ac:dyDescent="0.2"/>
    <row r="58" spans="2:15" s="270" customFormat="1" ht="9.6" x14ac:dyDescent="0.2"/>
    <row r="59" spans="2:15" s="270" customFormat="1" ht="9.6" x14ac:dyDescent="0.2"/>
    <row r="60" spans="2:15" s="270" customFormat="1" ht="9.6" x14ac:dyDescent="0.2"/>
    <row r="61" spans="2:15" s="270" customFormat="1" ht="9.6" x14ac:dyDescent="0.2"/>
    <row r="62" spans="2:15" s="270" customFormat="1" ht="9.6" x14ac:dyDescent="0.2"/>
    <row r="63" spans="2:15" s="270" customFormat="1" ht="9.6" x14ac:dyDescent="0.2"/>
    <row r="64" spans="2:15" s="270" customFormat="1" ht="9.6" x14ac:dyDescent="0.2"/>
    <row r="65" s="270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view="pageBreakPreview" zoomScaleNormal="100" zoomScaleSheetLayoutView="100" workbookViewId="0">
      <selection activeCell="R37" sqref="R37"/>
    </sheetView>
  </sheetViews>
  <sheetFormatPr defaultColWidth="9" defaultRowHeight="13.2" x14ac:dyDescent="0.2"/>
  <cols>
    <col min="1" max="1" width="7.88671875" style="225" customWidth="1"/>
    <col min="2" max="2" width="10.109375" style="225" customWidth="1"/>
    <col min="3" max="14" width="9" style="225"/>
    <col min="15" max="15" width="15.88671875" style="225" customWidth="1"/>
    <col min="16" max="16" width="3.21875" style="225" customWidth="1"/>
    <col min="17" max="16384" width="9" style="225"/>
  </cols>
  <sheetData>
    <row r="1" spans="1:16" ht="13.8" thickTop="1" x14ac:dyDescent="0.2">
      <c r="A1" s="240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2"/>
    </row>
    <row r="2" spans="1:16" x14ac:dyDescent="0.2">
      <c r="A2" s="243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44"/>
    </row>
    <row r="3" spans="1:16" x14ac:dyDescent="0.2">
      <c r="A3" s="243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44"/>
    </row>
    <row r="4" spans="1:16" x14ac:dyDescent="0.2">
      <c r="A4" s="243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44"/>
    </row>
    <row r="5" spans="1:16" x14ac:dyDescent="0.2">
      <c r="A5" s="243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44"/>
    </row>
    <row r="6" spans="1:16" x14ac:dyDescent="0.2">
      <c r="A6" s="243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44"/>
    </row>
    <row r="7" spans="1:16" x14ac:dyDescent="0.2">
      <c r="A7" s="24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44"/>
    </row>
    <row r="8" spans="1:16" x14ac:dyDescent="0.2">
      <c r="A8" s="243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44"/>
    </row>
    <row r="9" spans="1:16" x14ac:dyDescent="0.2">
      <c r="A9" s="243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44"/>
    </row>
    <row r="10" spans="1:16" x14ac:dyDescent="0.2">
      <c r="A10" s="243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44"/>
    </row>
    <row r="11" spans="1:16" x14ac:dyDescent="0.2">
      <c r="A11" s="243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44"/>
    </row>
    <row r="12" spans="1:16" x14ac:dyDescent="0.2">
      <c r="A12" s="243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44"/>
    </row>
    <row r="13" spans="1:16" x14ac:dyDescent="0.2">
      <c r="A13" s="243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44"/>
    </row>
    <row r="14" spans="1:16" x14ac:dyDescent="0.2">
      <c r="A14" s="243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44"/>
    </row>
    <row r="15" spans="1:16" x14ac:dyDescent="0.2">
      <c r="A15" s="243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44"/>
    </row>
    <row r="16" spans="1:16" x14ac:dyDescent="0.2">
      <c r="A16" s="243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44"/>
    </row>
    <row r="17" spans="1:16" x14ac:dyDescent="0.2">
      <c r="A17" s="243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44"/>
    </row>
    <row r="18" spans="1:16" x14ac:dyDescent="0.2">
      <c r="A18" s="243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44"/>
    </row>
    <row r="19" spans="1:16" x14ac:dyDescent="0.2">
      <c r="A19" s="243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44"/>
    </row>
    <row r="20" spans="1:16" x14ac:dyDescent="0.2">
      <c r="A20" s="243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44"/>
    </row>
    <row r="21" spans="1:16" x14ac:dyDescent="0.2">
      <c r="A21" s="243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44"/>
    </row>
    <row r="22" spans="1:16" x14ac:dyDescent="0.2">
      <c r="A22" s="243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44"/>
    </row>
    <row r="23" spans="1:16" x14ac:dyDescent="0.2">
      <c r="A23" s="243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44"/>
    </row>
    <row r="24" spans="1:16" x14ac:dyDescent="0.2">
      <c r="A24" s="243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44"/>
    </row>
    <row r="25" spans="1:16" x14ac:dyDescent="0.2">
      <c r="A25" s="243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44"/>
    </row>
    <row r="26" spans="1:16" x14ac:dyDescent="0.2">
      <c r="A26" s="243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44"/>
    </row>
    <row r="27" spans="1:16" x14ac:dyDescent="0.2">
      <c r="A27" s="243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44"/>
    </row>
    <row r="28" spans="1:16" x14ac:dyDescent="0.2">
      <c r="A28" s="243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44"/>
    </row>
    <row r="29" spans="1:16" x14ac:dyDescent="0.2">
      <c r="A29" s="243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44"/>
    </row>
    <row r="30" spans="1:16" x14ac:dyDescent="0.2">
      <c r="A30" s="243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44"/>
    </row>
    <row r="31" spans="1:16" x14ac:dyDescent="0.2">
      <c r="A31" s="243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44"/>
    </row>
    <row r="32" spans="1:16" x14ac:dyDescent="0.2">
      <c r="A32" s="243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44"/>
    </row>
    <row r="33" spans="1:17" x14ac:dyDescent="0.2">
      <c r="A33" s="243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44"/>
    </row>
    <row r="34" spans="1:17" x14ac:dyDescent="0.2">
      <c r="A34" s="243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44"/>
    </row>
    <row r="35" spans="1:17" x14ac:dyDescent="0.2">
      <c r="A35" s="243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44"/>
    </row>
    <row r="36" spans="1:17" x14ac:dyDescent="0.15">
      <c r="A36" s="243"/>
      <c r="B36" s="231"/>
      <c r="C36" s="231"/>
      <c r="D36" s="231"/>
      <c r="E36" s="231"/>
      <c r="F36" s="231"/>
      <c r="G36" s="231"/>
      <c r="H36" s="231"/>
      <c r="I36" s="231"/>
      <c r="J36" s="253" t="s">
        <v>331</v>
      </c>
      <c r="L36" s="254"/>
      <c r="M36" s="254"/>
      <c r="N36" s="254"/>
      <c r="O36" s="254"/>
      <c r="P36" s="244"/>
      <c r="Q36" s="227"/>
    </row>
    <row r="37" spans="1:17" x14ac:dyDescent="0.15">
      <c r="A37" s="243"/>
      <c r="B37" s="231"/>
      <c r="C37" s="231"/>
      <c r="D37" s="231"/>
      <c r="E37" s="231"/>
      <c r="F37" s="231"/>
      <c r="G37" s="231"/>
      <c r="H37" s="231"/>
      <c r="I37" s="231"/>
      <c r="J37" s="232"/>
      <c r="K37" s="254"/>
      <c r="L37" s="254"/>
      <c r="M37" s="255"/>
      <c r="N37" s="255"/>
      <c r="O37" s="256" t="s">
        <v>550</v>
      </c>
      <c r="P37" s="244"/>
    </row>
    <row r="38" spans="1:17" x14ac:dyDescent="0.15">
      <c r="A38" s="243"/>
      <c r="B38" s="231"/>
      <c r="C38" s="231"/>
      <c r="D38" s="231"/>
      <c r="E38" s="231"/>
      <c r="F38" s="231"/>
      <c r="G38" s="231"/>
      <c r="H38" s="231"/>
      <c r="I38" s="231"/>
      <c r="J38" s="232"/>
      <c r="K38" s="254"/>
      <c r="L38" s="254"/>
      <c r="M38" s="255"/>
      <c r="N38" s="255"/>
      <c r="O38" s="256" t="s">
        <v>551</v>
      </c>
      <c r="P38" s="244"/>
    </row>
    <row r="39" spans="1:17" x14ac:dyDescent="0.15">
      <c r="A39" s="243"/>
      <c r="B39" s="231"/>
      <c r="C39" s="231"/>
      <c r="D39" s="231"/>
      <c r="E39" s="231"/>
      <c r="F39" s="231"/>
      <c r="G39" s="231"/>
      <c r="H39" s="231"/>
      <c r="I39" s="231"/>
      <c r="J39" s="232"/>
      <c r="K39" s="254"/>
      <c r="L39" s="254"/>
      <c r="M39" s="255"/>
      <c r="N39" s="255"/>
      <c r="O39" s="256" t="s">
        <v>330</v>
      </c>
      <c r="P39" s="244"/>
    </row>
    <row r="40" spans="1:17" ht="16.8" thickBot="1" x14ac:dyDescent="0.4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2"/>
      <c r="Q40" s="227"/>
    </row>
    <row r="41" spans="1:17" ht="16.8" thickTop="1" x14ac:dyDescent="0.4">
      <c r="M41" s="229"/>
      <c r="N41" s="229"/>
      <c r="P41" s="230"/>
      <c r="Q41" s="228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S48"/>
  <sheetViews>
    <sheetView showGridLines="0" view="pageBreakPreview" topLeftCell="A10" zoomScaleNormal="100" zoomScaleSheetLayoutView="100" workbookViewId="0">
      <pane xSplit="3" topLeftCell="F1" activePane="topRight" state="frozen"/>
      <selection activeCell="D40" sqref="D40"/>
      <selection pane="topRight" activeCell="N31" sqref="N31"/>
    </sheetView>
  </sheetViews>
  <sheetFormatPr defaultColWidth="9" defaultRowHeight="13.2" x14ac:dyDescent="0.2"/>
  <cols>
    <col min="1" max="1" width="1" style="10" customWidth="1"/>
    <col min="2" max="2" width="22.6640625" style="10" customWidth="1"/>
    <col min="3" max="3" width="30.6640625" style="10" customWidth="1"/>
    <col min="4" max="5" width="8.6640625" style="10" hidden="1" customWidth="1"/>
    <col min="6" max="13" width="8.6640625" style="10" customWidth="1"/>
    <col min="14" max="15" width="9.109375" style="10" customWidth="1"/>
    <col min="16" max="16" width="1.6640625" style="10" customWidth="1"/>
    <col min="17" max="16384" width="9" style="10"/>
  </cols>
  <sheetData>
    <row r="1" spans="1:15" ht="13.5" customHeight="1" x14ac:dyDescent="0.2"/>
    <row r="2" spans="1:15" ht="22.5" customHeight="1" x14ac:dyDescent="0.2">
      <c r="A2" s="149"/>
      <c r="B2" s="11" t="s">
        <v>272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6"/>
    </row>
    <row r="3" spans="1:15" ht="12" customHeight="1" x14ac:dyDescent="0.2">
      <c r="A3" s="13"/>
      <c r="B3" s="14" t="s">
        <v>292</v>
      </c>
      <c r="C3" s="374" t="s">
        <v>467</v>
      </c>
      <c r="D3" s="374"/>
      <c r="E3" s="374"/>
      <c r="F3" s="15"/>
      <c r="G3" s="15"/>
      <c r="H3" s="15"/>
      <c r="I3" s="15"/>
      <c r="J3" s="15"/>
      <c r="K3" s="15"/>
      <c r="L3" s="351"/>
      <c r="M3" s="15"/>
      <c r="N3" s="15"/>
      <c r="O3" s="15"/>
    </row>
    <row r="4" spans="1:15" s="19" customFormat="1" ht="12" customHeight="1" x14ac:dyDescent="0.2">
      <c r="A4" s="9"/>
      <c r="B4" s="9"/>
      <c r="C4" s="9" t="s">
        <v>557</v>
      </c>
      <c r="D4" s="9"/>
      <c r="E4" s="9"/>
      <c r="F4" s="9"/>
      <c r="G4" s="17"/>
      <c r="H4" s="18"/>
      <c r="I4" s="18"/>
      <c r="J4" s="18"/>
      <c r="K4" s="18"/>
      <c r="L4" s="18"/>
      <c r="M4" s="18"/>
      <c r="O4" s="18" t="s">
        <v>63</v>
      </c>
    </row>
    <row r="5" spans="1:15" s="19" customFormat="1" ht="9.6" x14ac:dyDescent="0.2">
      <c r="A5" s="20"/>
      <c r="B5" s="20"/>
      <c r="C5" s="20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400">
        <v>2017</v>
      </c>
      <c r="N5" s="400">
        <v>2018</v>
      </c>
      <c r="O5" s="502">
        <v>2019</v>
      </c>
    </row>
    <row r="6" spans="1:15" s="19" customFormat="1" ht="15" customHeight="1" x14ac:dyDescent="0.2">
      <c r="A6" s="136" t="s">
        <v>188</v>
      </c>
      <c r="B6" s="136"/>
      <c r="C6" s="137" t="s">
        <v>126</v>
      </c>
      <c r="D6" s="138"/>
      <c r="E6" s="138"/>
      <c r="F6" s="138"/>
      <c r="G6" s="139"/>
      <c r="H6" s="138"/>
      <c r="I6" s="138"/>
      <c r="J6" s="138"/>
      <c r="K6" s="138"/>
      <c r="L6" s="138"/>
      <c r="M6" s="138"/>
      <c r="N6" s="139"/>
      <c r="O6" s="139"/>
    </row>
    <row r="7" spans="1:15" s="19" customFormat="1" ht="15" customHeight="1" x14ac:dyDescent="0.2">
      <c r="A7" s="20" t="s">
        <v>107</v>
      </c>
      <c r="B7" s="20"/>
      <c r="C7" s="21" t="s">
        <v>127</v>
      </c>
      <c r="D7" s="22"/>
      <c r="E7" s="22"/>
      <c r="F7" s="22"/>
      <c r="G7" s="23"/>
      <c r="H7" s="22"/>
      <c r="I7" s="22"/>
      <c r="J7" s="22"/>
      <c r="K7" s="22"/>
      <c r="L7" s="22"/>
      <c r="M7" s="22"/>
      <c r="N7" s="23"/>
      <c r="O7" s="23"/>
    </row>
    <row r="8" spans="1:15" s="19" customFormat="1" ht="15" customHeight="1" x14ac:dyDescent="0.2">
      <c r="A8" s="20"/>
      <c r="B8" s="20" t="s">
        <v>119</v>
      </c>
      <c r="C8" s="21" t="s">
        <v>204</v>
      </c>
      <c r="D8" s="22">
        <v>7538</v>
      </c>
      <c r="E8" s="22">
        <v>7113</v>
      </c>
      <c r="F8" s="22">
        <v>7189</v>
      </c>
      <c r="G8" s="22">
        <v>6379</v>
      </c>
      <c r="H8" s="22">
        <v>5351</v>
      </c>
      <c r="I8" s="206">
        <v>7489</v>
      </c>
      <c r="J8" s="206">
        <v>9150</v>
      </c>
      <c r="K8" s="206">
        <v>7134</v>
      </c>
      <c r="L8" s="206">
        <v>5456</v>
      </c>
      <c r="M8" s="206">
        <v>7903</v>
      </c>
      <c r="N8" s="206">
        <v>7303</v>
      </c>
      <c r="O8" s="220">
        <v>8367</v>
      </c>
    </row>
    <row r="9" spans="1:15" s="19" customFormat="1" ht="15" customHeight="1" x14ac:dyDescent="0.2">
      <c r="A9" s="20"/>
      <c r="B9" s="20" t="s">
        <v>120</v>
      </c>
      <c r="C9" s="21" t="s">
        <v>205</v>
      </c>
      <c r="D9" s="22">
        <v>3409</v>
      </c>
      <c r="E9" s="22">
        <v>4826</v>
      </c>
      <c r="F9" s="22">
        <v>3966</v>
      </c>
      <c r="G9" s="22">
        <v>4814</v>
      </c>
      <c r="H9" s="22">
        <v>6983</v>
      </c>
      <c r="I9" s="206">
        <v>4769</v>
      </c>
      <c r="J9" s="206">
        <v>4812</v>
      </c>
      <c r="K9" s="206">
        <v>4328</v>
      </c>
      <c r="L9" s="206">
        <v>4065</v>
      </c>
      <c r="M9" s="206">
        <v>3593</v>
      </c>
      <c r="N9" s="206">
        <v>3784</v>
      </c>
      <c r="O9" s="220">
        <v>3135</v>
      </c>
    </row>
    <row r="10" spans="1:15" s="19" customFormat="1" ht="15" customHeight="1" x14ac:dyDescent="0.2">
      <c r="A10" s="20"/>
      <c r="B10" s="20" t="s">
        <v>121</v>
      </c>
      <c r="C10" s="21" t="s">
        <v>206</v>
      </c>
      <c r="D10" s="22">
        <v>400</v>
      </c>
      <c r="E10" s="22">
        <v>400</v>
      </c>
      <c r="F10" s="22">
        <v>400</v>
      </c>
      <c r="G10" s="22">
        <v>400</v>
      </c>
      <c r="H10" s="22">
        <v>649</v>
      </c>
      <c r="I10" s="206">
        <v>299</v>
      </c>
      <c r="J10" s="206">
        <v>701</v>
      </c>
      <c r="K10" s="206">
        <v>900</v>
      </c>
      <c r="L10" s="206">
        <v>100</v>
      </c>
      <c r="M10" s="22" t="s">
        <v>460</v>
      </c>
      <c r="N10" s="22">
        <v>100</v>
      </c>
      <c r="O10" s="23">
        <v>721</v>
      </c>
    </row>
    <row r="11" spans="1:15" s="19" customFormat="1" ht="15" customHeight="1" x14ac:dyDescent="0.2">
      <c r="A11" s="20"/>
      <c r="B11" s="20" t="s">
        <v>233</v>
      </c>
      <c r="C11" s="21" t="s">
        <v>128</v>
      </c>
      <c r="D11" s="22">
        <v>523</v>
      </c>
      <c r="E11" s="22">
        <v>318</v>
      </c>
      <c r="F11" s="22">
        <v>337</v>
      </c>
      <c r="G11" s="22">
        <v>395</v>
      </c>
      <c r="H11" s="22">
        <v>1023</v>
      </c>
      <c r="I11" s="206">
        <v>241</v>
      </c>
      <c r="J11" s="206">
        <v>129</v>
      </c>
      <c r="K11" s="206">
        <v>182</v>
      </c>
      <c r="L11" s="206">
        <v>800</v>
      </c>
      <c r="M11" s="22">
        <v>158</v>
      </c>
      <c r="N11" s="22">
        <v>63</v>
      </c>
      <c r="O11" s="23">
        <v>77</v>
      </c>
    </row>
    <row r="12" spans="1:15" s="19" customFormat="1" ht="10.5" hidden="1" customHeight="1" x14ac:dyDescent="0.2">
      <c r="A12" s="20"/>
      <c r="B12" s="20" t="s">
        <v>280</v>
      </c>
      <c r="C12" s="21" t="s">
        <v>281</v>
      </c>
      <c r="D12" s="22" t="s">
        <v>299</v>
      </c>
      <c r="E12" s="22">
        <v>276</v>
      </c>
      <c r="F12" s="22">
        <v>322</v>
      </c>
      <c r="G12" s="22"/>
      <c r="H12" s="22"/>
      <c r="I12" s="206"/>
      <c r="J12" s="206"/>
      <c r="K12" s="206"/>
      <c r="L12" s="206"/>
      <c r="M12" s="22"/>
      <c r="N12" s="22"/>
      <c r="O12" s="23"/>
    </row>
    <row r="13" spans="1:15" s="19" customFormat="1" ht="15" customHeight="1" x14ac:dyDescent="0.2">
      <c r="A13" s="20"/>
      <c r="B13" s="20" t="s">
        <v>241</v>
      </c>
      <c r="C13" s="21" t="s">
        <v>207</v>
      </c>
      <c r="D13" s="22">
        <v>337</v>
      </c>
      <c r="E13" s="22">
        <v>471</v>
      </c>
      <c r="F13" s="22">
        <v>415</v>
      </c>
      <c r="G13" s="22">
        <v>570</v>
      </c>
      <c r="H13" s="22">
        <v>700</v>
      </c>
      <c r="I13" s="206">
        <v>337</v>
      </c>
      <c r="J13" s="206">
        <v>684</v>
      </c>
      <c r="K13" s="206">
        <v>2149</v>
      </c>
      <c r="L13" s="206">
        <v>1792</v>
      </c>
      <c r="M13" s="22">
        <v>977</v>
      </c>
      <c r="N13" s="22" t="s">
        <v>558</v>
      </c>
      <c r="O13" s="23" t="s">
        <v>558</v>
      </c>
    </row>
    <row r="14" spans="1:15" s="19" customFormat="1" ht="15" customHeight="1" x14ac:dyDescent="0.2">
      <c r="A14" s="20"/>
      <c r="B14" s="20" t="s">
        <v>122</v>
      </c>
      <c r="C14" s="21" t="s">
        <v>208</v>
      </c>
      <c r="D14" s="22">
        <v>280</v>
      </c>
      <c r="E14" s="22">
        <v>471</v>
      </c>
      <c r="F14" s="22">
        <v>501</v>
      </c>
      <c r="G14" s="22">
        <v>560</v>
      </c>
      <c r="H14" s="22">
        <v>527</v>
      </c>
      <c r="I14" s="206">
        <v>708</v>
      </c>
      <c r="J14" s="206">
        <v>671</v>
      </c>
      <c r="K14" s="206">
        <v>796</v>
      </c>
      <c r="L14" s="206">
        <v>925</v>
      </c>
      <c r="M14" s="22">
        <v>933</v>
      </c>
      <c r="N14" s="22">
        <v>737</v>
      </c>
      <c r="O14" s="23">
        <v>527</v>
      </c>
    </row>
    <row r="15" spans="1:15" s="19" customFormat="1" ht="15" customHeight="1" x14ac:dyDescent="0.2">
      <c r="A15" s="20"/>
      <c r="B15" s="20" t="s">
        <v>123</v>
      </c>
      <c r="C15" s="21" t="s">
        <v>209</v>
      </c>
      <c r="D15" s="22" t="s">
        <v>300</v>
      </c>
      <c r="E15" s="22" t="s">
        <v>300</v>
      </c>
      <c r="F15" s="22">
        <v>-21</v>
      </c>
      <c r="G15" s="22" t="s">
        <v>300</v>
      </c>
      <c r="H15" s="22">
        <v>-1</v>
      </c>
      <c r="I15" s="22" t="s">
        <v>300</v>
      </c>
      <c r="J15" s="22" t="s">
        <v>300</v>
      </c>
      <c r="K15" s="22" t="s">
        <v>300</v>
      </c>
      <c r="L15" s="22">
        <v>-9</v>
      </c>
      <c r="M15" s="22">
        <v>-38</v>
      </c>
      <c r="N15" s="22">
        <v>-57</v>
      </c>
      <c r="O15" s="23">
        <v>-121</v>
      </c>
    </row>
    <row r="16" spans="1:15" s="19" customFormat="1" ht="15" customHeight="1" x14ac:dyDescent="0.2">
      <c r="A16" s="140"/>
      <c r="B16" s="141" t="s">
        <v>124</v>
      </c>
      <c r="C16" s="142" t="s">
        <v>129</v>
      </c>
      <c r="D16" s="143">
        <v>12488</v>
      </c>
      <c r="E16" s="143">
        <v>13558</v>
      </c>
      <c r="F16" s="143">
        <v>12774</v>
      </c>
      <c r="G16" s="143">
        <v>13120</v>
      </c>
      <c r="H16" s="143">
        <v>15235</v>
      </c>
      <c r="I16" s="143">
        <v>13845</v>
      </c>
      <c r="J16" s="143">
        <v>16149</v>
      </c>
      <c r="K16" s="143">
        <v>15492</v>
      </c>
      <c r="L16" s="143">
        <v>13130</v>
      </c>
      <c r="M16" s="143">
        <v>13528</v>
      </c>
      <c r="N16" s="143">
        <v>11931</v>
      </c>
      <c r="O16" s="144">
        <v>12708</v>
      </c>
    </row>
    <row r="17" spans="1:15" s="19" customFormat="1" ht="15" customHeight="1" x14ac:dyDescent="0.2">
      <c r="A17" s="20" t="s">
        <v>125</v>
      </c>
      <c r="B17" s="20"/>
      <c r="C17" s="24" t="s">
        <v>345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</row>
    <row r="18" spans="1:15" s="19" customFormat="1" ht="15" customHeight="1" x14ac:dyDescent="0.2">
      <c r="A18" s="20"/>
      <c r="B18" s="20" t="s">
        <v>148</v>
      </c>
      <c r="C18" s="24" t="s">
        <v>211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</row>
    <row r="19" spans="1:15" s="19" customFormat="1" ht="15" customHeight="1" x14ac:dyDescent="0.2">
      <c r="A19" s="20"/>
      <c r="B19" s="25" t="s">
        <v>264</v>
      </c>
      <c r="C19" s="21" t="s">
        <v>282</v>
      </c>
      <c r="D19" s="22">
        <v>769</v>
      </c>
      <c r="E19" s="22">
        <v>649</v>
      </c>
      <c r="F19" s="22">
        <v>565</v>
      </c>
      <c r="G19" s="22">
        <v>369</v>
      </c>
      <c r="H19" s="22">
        <v>287</v>
      </c>
      <c r="I19" s="206">
        <v>371</v>
      </c>
      <c r="J19" s="206">
        <v>341</v>
      </c>
      <c r="K19" s="206">
        <v>364</v>
      </c>
      <c r="L19" s="206">
        <v>317</v>
      </c>
      <c r="M19" s="22">
        <v>170</v>
      </c>
      <c r="N19" s="22">
        <v>757</v>
      </c>
      <c r="O19" s="23">
        <v>645</v>
      </c>
    </row>
    <row r="20" spans="1:15" s="19" customFormat="1" ht="15" customHeight="1" x14ac:dyDescent="0.2">
      <c r="A20" s="20"/>
      <c r="B20" s="25" t="s">
        <v>283</v>
      </c>
      <c r="C20" s="24" t="s">
        <v>285</v>
      </c>
      <c r="D20" s="22">
        <v>776</v>
      </c>
      <c r="E20" s="22">
        <v>697</v>
      </c>
      <c r="F20" s="22">
        <v>871</v>
      </c>
      <c r="G20" s="22">
        <v>715</v>
      </c>
      <c r="H20" s="22">
        <v>630</v>
      </c>
      <c r="I20" s="206">
        <v>1038</v>
      </c>
      <c r="J20" s="206">
        <v>1078</v>
      </c>
      <c r="K20" s="206">
        <v>2279</v>
      </c>
      <c r="L20" s="206">
        <v>2522</v>
      </c>
      <c r="M20" s="22">
        <v>1560</v>
      </c>
      <c r="N20" s="22">
        <v>1560</v>
      </c>
      <c r="O20" s="23">
        <v>1210</v>
      </c>
    </row>
    <row r="21" spans="1:15" s="19" customFormat="1" ht="15" customHeight="1" x14ac:dyDescent="0.2">
      <c r="A21" s="20"/>
      <c r="B21" s="25" t="s">
        <v>122</v>
      </c>
      <c r="C21" s="21" t="s">
        <v>284</v>
      </c>
      <c r="D21" s="22" t="s">
        <v>299</v>
      </c>
      <c r="E21" s="22">
        <v>106</v>
      </c>
      <c r="F21" s="22">
        <v>407</v>
      </c>
      <c r="G21" s="22">
        <v>1693</v>
      </c>
      <c r="H21" s="22">
        <v>2921</v>
      </c>
      <c r="I21" s="206">
        <v>2266</v>
      </c>
      <c r="J21" s="206">
        <v>1667</v>
      </c>
      <c r="K21" s="206">
        <v>1562</v>
      </c>
      <c r="L21" s="206">
        <v>843</v>
      </c>
      <c r="M21" s="22">
        <v>815</v>
      </c>
      <c r="N21" s="22">
        <v>180</v>
      </c>
      <c r="O21" s="23">
        <v>142</v>
      </c>
    </row>
    <row r="22" spans="1:15" s="19" customFormat="1" ht="15" customHeight="1" x14ac:dyDescent="0.2">
      <c r="A22" s="20"/>
      <c r="B22" s="26" t="s">
        <v>149</v>
      </c>
      <c r="C22" s="27" t="s">
        <v>212</v>
      </c>
      <c r="D22" s="28">
        <v>1545</v>
      </c>
      <c r="E22" s="28">
        <v>1453</v>
      </c>
      <c r="F22" s="28">
        <v>1844</v>
      </c>
      <c r="G22" s="28">
        <v>2779</v>
      </c>
      <c r="H22" s="28">
        <v>3839</v>
      </c>
      <c r="I22" s="207">
        <v>3675</v>
      </c>
      <c r="J22" s="207">
        <v>3087</v>
      </c>
      <c r="K22" s="207">
        <v>4206</v>
      </c>
      <c r="L22" s="207">
        <v>3682</v>
      </c>
      <c r="M22" s="28">
        <v>2546</v>
      </c>
      <c r="N22" s="28">
        <v>2498</v>
      </c>
      <c r="O22" s="371">
        <v>1998</v>
      </c>
    </row>
    <row r="23" spans="1:15" s="19" customFormat="1" ht="15" customHeight="1" x14ac:dyDescent="0.2">
      <c r="A23" s="20"/>
      <c r="B23" s="29" t="s">
        <v>150</v>
      </c>
      <c r="C23" s="24" t="s">
        <v>213</v>
      </c>
      <c r="D23" s="22"/>
      <c r="E23" s="22"/>
      <c r="F23" s="22"/>
      <c r="G23" s="22"/>
      <c r="H23" s="22"/>
      <c r="I23" s="206"/>
      <c r="J23" s="206"/>
      <c r="K23" s="206"/>
      <c r="L23" s="206"/>
      <c r="M23" s="22"/>
      <c r="N23" s="22"/>
      <c r="O23" s="23"/>
    </row>
    <row r="24" spans="1:15" s="19" customFormat="1" ht="15" customHeight="1" x14ac:dyDescent="0.2">
      <c r="A24" s="20"/>
      <c r="B24" s="25" t="s">
        <v>203</v>
      </c>
      <c r="C24" s="24" t="s">
        <v>130</v>
      </c>
      <c r="D24" s="206">
        <v>670</v>
      </c>
      <c r="E24" s="206">
        <v>661</v>
      </c>
      <c r="F24" s="206">
        <v>1020</v>
      </c>
      <c r="G24" s="22">
        <v>2709</v>
      </c>
      <c r="H24" s="22">
        <v>3104</v>
      </c>
      <c r="I24" s="206">
        <v>3031</v>
      </c>
      <c r="J24" s="206">
        <v>3044</v>
      </c>
      <c r="K24" s="206">
        <v>2437</v>
      </c>
      <c r="L24" s="206">
        <v>3901</v>
      </c>
      <c r="M24" s="22">
        <v>3253</v>
      </c>
      <c r="N24" s="22">
        <v>3436</v>
      </c>
      <c r="O24" s="23">
        <v>2977</v>
      </c>
    </row>
    <row r="25" spans="1:15" s="19" customFormat="1" ht="15" customHeight="1" x14ac:dyDescent="0.2">
      <c r="A25" s="20"/>
      <c r="B25" s="25" t="s">
        <v>391</v>
      </c>
      <c r="C25" s="24" t="s">
        <v>394</v>
      </c>
      <c r="D25" s="91" t="s">
        <v>299</v>
      </c>
      <c r="E25" s="91" t="s">
        <v>299</v>
      </c>
      <c r="F25" s="91" t="s">
        <v>299</v>
      </c>
      <c r="G25" s="91" t="s">
        <v>299</v>
      </c>
      <c r="H25" s="91" t="s">
        <v>299</v>
      </c>
      <c r="I25" s="91">
        <v>810</v>
      </c>
      <c r="J25" s="206">
        <v>779</v>
      </c>
      <c r="K25" s="206">
        <v>698</v>
      </c>
      <c r="L25" s="206">
        <v>611</v>
      </c>
      <c r="M25" s="22">
        <v>524</v>
      </c>
      <c r="N25" s="22">
        <v>437</v>
      </c>
      <c r="O25" s="23">
        <v>349</v>
      </c>
    </row>
    <row r="26" spans="1:15" s="19" customFormat="1" ht="15" customHeight="1" x14ac:dyDescent="0.2">
      <c r="A26" s="20"/>
      <c r="B26" s="25" t="s">
        <v>122</v>
      </c>
      <c r="C26" s="24" t="s">
        <v>208</v>
      </c>
      <c r="D26" s="206">
        <v>0</v>
      </c>
      <c r="E26" s="206">
        <v>0</v>
      </c>
      <c r="F26" s="206">
        <v>0</v>
      </c>
      <c r="G26" s="22">
        <v>412</v>
      </c>
      <c r="H26" s="22">
        <v>563</v>
      </c>
      <c r="I26" s="206">
        <v>486</v>
      </c>
      <c r="J26" s="206">
        <v>358</v>
      </c>
      <c r="K26" s="206">
        <v>226</v>
      </c>
      <c r="L26" s="206">
        <v>100</v>
      </c>
      <c r="M26" s="22">
        <v>30</v>
      </c>
      <c r="N26" s="22">
        <v>0</v>
      </c>
      <c r="O26" s="23">
        <v>0</v>
      </c>
    </row>
    <row r="27" spans="1:15" s="19" customFormat="1" ht="15" customHeight="1" x14ac:dyDescent="0.2">
      <c r="A27" s="20"/>
      <c r="B27" s="30" t="s">
        <v>151</v>
      </c>
      <c r="C27" s="27" t="s">
        <v>214</v>
      </c>
      <c r="D27" s="207">
        <v>670</v>
      </c>
      <c r="E27" s="207">
        <v>661</v>
      </c>
      <c r="F27" s="207">
        <v>1020</v>
      </c>
      <c r="G27" s="28">
        <v>3121</v>
      </c>
      <c r="H27" s="28">
        <v>3667</v>
      </c>
      <c r="I27" s="207">
        <v>4328</v>
      </c>
      <c r="J27" s="207">
        <v>4182</v>
      </c>
      <c r="K27" s="207">
        <v>3361</v>
      </c>
      <c r="L27" s="207">
        <v>4613</v>
      </c>
      <c r="M27" s="28">
        <v>3808</v>
      </c>
      <c r="N27" s="28">
        <v>3874</v>
      </c>
      <c r="O27" s="371">
        <v>3327</v>
      </c>
    </row>
    <row r="28" spans="1:15" s="19" customFormat="1" ht="15" customHeight="1" x14ac:dyDescent="0.2">
      <c r="A28" s="20"/>
      <c r="B28" s="20" t="s">
        <v>152</v>
      </c>
      <c r="C28" s="24" t="s">
        <v>215</v>
      </c>
      <c r="D28" s="206"/>
      <c r="E28" s="206"/>
      <c r="F28" s="206"/>
      <c r="G28" s="22"/>
      <c r="H28" s="22"/>
      <c r="I28" s="206"/>
      <c r="J28" s="206"/>
      <c r="K28" s="206"/>
      <c r="L28" s="206"/>
      <c r="M28" s="206"/>
      <c r="N28" s="206"/>
      <c r="O28" s="220"/>
    </row>
    <row r="29" spans="1:15" s="19" customFormat="1" ht="15" customHeight="1" x14ac:dyDescent="0.2">
      <c r="A29" s="20"/>
      <c r="B29" s="25" t="s">
        <v>153</v>
      </c>
      <c r="C29" s="24" t="s">
        <v>216</v>
      </c>
      <c r="D29" s="206">
        <v>819</v>
      </c>
      <c r="E29" s="206">
        <v>1246</v>
      </c>
      <c r="F29" s="206">
        <v>1326</v>
      </c>
      <c r="G29" s="22">
        <v>1370</v>
      </c>
      <c r="H29" s="22">
        <v>1340</v>
      </c>
      <c r="I29" s="206">
        <v>1161</v>
      </c>
      <c r="J29" s="206">
        <v>1278</v>
      </c>
      <c r="K29" s="206">
        <v>1216</v>
      </c>
      <c r="L29" s="206">
        <v>735</v>
      </c>
      <c r="M29" s="22">
        <v>756</v>
      </c>
      <c r="N29" s="22">
        <v>487</v>
      </c>
      <c r="O29" s="23">
        <v>496</v>
      </c>
    </row>
    <row r="30" spans="1:15" s="19" customFormat="1" ht="15" customHeight="1" x14ac:dyDescent="0.2">
      <c r="A30" s="20"/>
      <c r="B30" s="25" t="s">
        <v>286</v>
      </c>
      <c r="C30" s="24" t="s">
        <v>287</v>
      </c>
      <c r="D30" s="206">
        <v>1049</v>
      </c>
      <c r="E30" s="206">
        <v>1054</v>
      </c>
      <c r="F30" s="206">
        <v>989</v>
      </c>
      <c r="G30" s="22">
        <v>897</v>
      </c>
      <c r="H30" s="22">
        <v>885</v>
      </c>
      <c r="I30" s="206">
        <v>715</v>
      </c>
      <c r="J30" s="206">
        <v>510</v>
      </c>
      <c r="K30" s="206">
        <v>564</v>
      </c>
      <c r="L30" s="206">
        <v>515</v>
      </c>
      <c r="M30" s="22">
        <v>437</v>
      </c>
      <c r="N30" s="22">
        <v>674</v>
      </c>
      <c r="O30" s="23">
        <v>581</v>
      </c>
    </row>
    <row r="31" spans="1:15" s="19" customFormat="1" ht="15" customHeight="1" x14ac:dyDescent="0.2">
      <c r="A31" s="20"/>
      <c r="B31" s="25" t="s">
        <v>241</v>
      </c>
      <c r="C31" s="24" t="s">
        <v>207</v>
      </c>
      <c r="D31" s="206">
        <v>1371</v>
      </c>
      <c r="E31" s="206">
        <v>1303</v>
      </c>
      <c r="F31" s="206">
        <v>1356</v>
      </c>
      <c r="G31" s="22">
        <v>1174</v>
      </c>
      <c r="H31" s="22">
        <v>818</v>
      </c>
      <c r="I31" s="206">
        <v>606</v>
      </c>
      <c r="J31" s="206">
        <v>828</v>
      </c>
      <c r="K31" s="206">
        <v>371</v>
      </c>
      <c r="L31" s="206">
        <v>316</v>
      </c>
      <c r="M31" s="22">
        <v>949</v>
      </c>
      <c r="N31" s="22">
        <v>1253</v>
      </c>
      <c r="O31" s="23">
        <v>1369</v>
      </c>
    </row>
    <row r="32" spans="1:15" s="19" customFormat="1" ht="15" customHeight="1" x14ac:dyDescent="0.2">
      <c r="A32" s="20"/>
      <c r="B32" s="25" t="s">
        <v>122</v>
      </c>
      <c r="C32" s="21" t="s">
        <v>208</v>
      </c>
      <c r="D32" s="206">
        <v>220</v>
      </c>
      <c r="E32" s="206">
        <v>457</v>
      </c>
      <c r="F32" s="206">
        <v>658</v>
      </c>
      <c r="G32" s="22">
        <v>675</v>
      </c>
      <c r="H32" s="22">
        <v>723</v>
      </c>
      <c r="I32" s="206">
        <v>737</v>
      </c>
      <c r="J32" s="206">
        <v>563</v>
      </c>
      <c r="K32" s="206">
        <v>431</v>
      </c>
      <c r="L32" s="206">
        <v>323</v>
      </c>
      <c r="M32" s="22">
        <v>262</v>
      </c>
      <c r="N32" s="22">
        <v>231</v>
      </c>
      <c r="O32" s="23">
        <v>163</v>
      </c>
    </row>
    <row r="33" spans="1:19" s="19" customFormat="1" ht="15" customHeight="1" x14ac:dyDescent="0.2">
      <c r="A33" s="20"/>
      <c r="B33" s="25" t="s">
        <v>123</v>
      </c>
      <c r="C33" s="21" t="s">
        <v>209</v>
      </c>
      <c r="D33" s="22" t="s">
        <v>299</v>
      </c>
      <c r="E33" s="22">
        <v>-4</v>
      </c>
      <c r="F33" s="206">
        <v>-5</v>
      </c>
      <c r="G33" s="22">
        <v>-5</v>
      </c>
      <c r="H33" s="22">
        <v>-4</v>
      </c>
      <c r="I33" s="206">
        <v>-4</v>
      </c>
      <c r="J33" s="206">
        <v>-4</v>
      </c>
      <c r="K33" s="206">
        <v>-5</v>
      </c>
      <c r="L33" s="206">
        <v>-4</v>
      </c>
      <c r="M33" s="22">
        <v>-4</v>
      </c>
      <c r="N33" s="22">
        <v>-4</v>
      </c>
      <c r="O33" s="23">
        <v>-4</v>
      </c>
    </row>
    <row r="34" spans="1:19" s="19" customFormat="1" ht="15" customHeight="1" x14ac:dyDescent="0.2">
      <c r="A34" s="30"/>
      <c r="B34" s="30" t="s">
        <v>154</v>
      </c>
      <c r="C34" s="27" t="s">
        <v>131</v>
      </c>
      <c r="D34" s="28">
        <v>3459</v>
      </c>
      <c r="E34" s="28">
        <v>4057</v>
      </c>
      <c r="F34" s="28">
        <v>4326</v>
      </c>
      <c r="G34" s="28">
        <v>4112</v>
      </c>
      <c r="H34" s="28">
        <v>3763</v>
      </c>
      <c r="I34" s="207">
        <v>3216</v>
      </c>
      <c r="J34" s="207">
        <v>3176</v>
      </c>
      <c r="K34" s="207">
        <v>2578</v>
      </c>
      <c r="L34" s="207">
        <v>1886</v>
      </c>
      <c r="M34" s="28">
        <v>2400</v>
      </c>
      <c r="N34" s="28">
        <v>2641</v>
      </c>
      <c r="O34" s="371">
        <v>2606</v>
      </c>
    </row>
    <row r="35" spans="1:19" s="19" customFormat="1" ht="15" customHeight="1" x14ac:dyDescent="0.2">
      <c r="A35" s="152"/>
      <c r="B35" s="141" t="s">
        <v>155</v>
      </c>
      <c r="C35" s="142" t="s">
        <v>323</v>
      </c>
      <c r="D35" s="143">
        <v>5676</v>
      </c>
      <c r="E35" s="143">
        <v>6172</v>
      </c>
      <c r="F35" s="143">
        <v>7191</v>
      </c>
      <c r="G35" s="143">
        <v>10012</v>
      </c>
      <c r="H35" s="143">
        <v>11271</v>
      </c>
      <c r="I35" s="143">
        <v>11221</v>
      </c>
      <c r="J35" s="143">
        <v>10446</v>
      </c>
      <c r="K35" s="143">
        <v>10146</v>
      </c>
      <c r="L35" s="143">
        <v>10182</v>
      </c>
      <c r="M35" s="143">
        <v>8755</v>
      </c>
      <c r="N35" s="143">
        <v>9014</v>
      </c>
      <c r="O35" s="144">
        <v>7932</v>
      </c>
    </row>
    <row r="36" spans="1:19" s="19" customFormat="1" ht="15" customHeight="1" x14ac:dyDescent="0.2">
      <c r="A36" s="145" t="s">
        <v>156</v>
      </c>
      <c r="B36" s="145"/>
      <c r="C36" s="146" t="s">
        <v>132</v>
      </c>
      <c r="D36" s="147">
        <v>18164</v>
      </c>
      <c r="E36" s="147">
        <v>19730</v>
      </c>
      <c r="F36" s="147">
        <v>19965</v>
      </c>
      <c r="G36" s="147">
        <v>23132</v>
      </c>
      <c r="H36" s="147">
        <v>26506</v>
      </c>
      <c r="I36" s="147">
        <v>25066</v>
      </c>
      <c r="J36" s="147">
        <v>26595</v>
      </c>
      <c r="K36" s="147">
        <v>25638</v>
      </c>
      <c r="L36" s="147">
        <v>23312</v>
      </c>
      <c r="M36" s="147">
        <v>22283</v>
      </c>
      <c r="N36" s="147">
        <v>20945</v>
      </c>
      <c r="O36" s="148">
        <v>20640</v>
      </c>
    </row>
    <row r="37" spans="1:19" s="19" customFormat="1" ht="13.5" customHeight="1" x14ac:dyDescent="0.2">
      <c r="B37" s="20"/>
    </row>
    <row r="38" spans="1:19" s="19" customFormat="1" ht="9.6" x14ac:dyDescent="0.2"/>
    <row r="39" spans="1:19" s="19" customFormat="1" ht="10.8" x14ac:dyDescent="0.2">
      <c r="S39" s="31"/>
    </row>
    <row r="40" spans="1:19" s="19" customFormat="1" ht="9.6" x14ac:dyDescent="0.2"/>
    <row r="41" spans="1:19" s="19" customFormat="1" ht="9.6" x14ac:dyDescent="0.2">
      <c r="B41" s="19" t="s">
        <v>303</v>
      </c>
      <c r="C41" s="349">
        <v>2007</v>
      </c>
      <c r="D41" s="134">
        <v>2008</v>
      </c>
      <c r="E41" s="134">
        <v>2009</v>
      </c>
      <c r="F41" s="134">
        <v>2010</v>
      </c>
      <c r="G41" s="134">
        <v>2011</v>
      </c>
      <c r="H41" s="134">
        <v>2012</v>
      </c>
      <c r="I41" s="134">
        <v>2013</v>
      </c>
      <c r="J41" s="134">
        <v>2014</v>
      </c>
      <c r="K41" s="134">
        <v>2015</v>
      </c>
      <c r="L41" s="134">
        <v>2016</v>
      </c>
      <c r="M41" s="134">
        <v>2017</v>
      </c>
      <c r="N41" s="134">
        <v>2018</v>
      </c>
      <c r="O41" s="257">
        <v>2019</v>
      </c>
    </row>
    <row r="42" spans="1:19" s="19" customFormat="1" ht="9.6" x14ac:dyDescent="0.2">
      <c r="B42" s="210" t="s">
        <v>107</v>
      </c>
      <c r="C42" s="299">
        <v>13189.691999999999</v>
      </c>
      <c r="D42" s="299">
        <v>12488.217000000001</v>
      </c>
      <c r="E42" s="299">
        <v>13558.516</v>
      </c>
      <c r="F42" s="299">
        <v>12774.377</v>
      </c>
      <c r="G42" s="299">
        <v>13120.310747</v>
      </c>
      <c r="H42" s="299">
        <v>15235.354194</v>
      </c>
      <c r="I42" s="299">
        <v>13845.548000000001</v>
      </c>
      <c r="J42" s="299">
        <v>16149.041999999999</v>
      </c>
      <c r="K42" s="299">
        <v>15492.005999999999</v>
      </c>
      <c r="L42" s="299">
        <v>13130.323</v>
      </c>
      <c r="M42" s="299">
        <v>13528.49</v>
      </c>
      <c r="N42" s="299">
        <v>11931.159</v>
      </c>
      <c r="O42" s="299">
        <v>12708.183000000001</v>
      </c>
    </row>
    <row r="43" spans="1:19" s="19" customFormat="1" ht="9.6" x14ac:dyDescent="0.2">
      <c r="B43" s="210" t="s">
        <v>125</v>
      </c>
      <c r="C43" s="297">
        <v>6012.3140000000003</v>
      </c>
      <c r="D43" s="297">
        <v>5676.2209999999995</v>
      </c>
      <c r="E43" s="297">
        <v>6172.0219999999999</v>
      </c>
      <c r="F43" s="297">
        <v>7191.3980000000001</v>
      </c>
      <c r="G43" s="297">
        <v>10012.513827000001</v>
      </c>
      <c r="H43" s="297">
        <v>11271.565280000001</v>
      </c>
      <c r="I43" s="297">
        <v>11221.011</v>
      </c>
      <c r="J43" s="297">
        <v>10446.876</v>
      </c>
      <c r="K43" s="297">
        <v>10146.924000000001</v>
      </c>
      <c r="L43" s="297">
        <v>10182.027</v>
      </c>
      <c r="M43" s="297">
        <v>8755.0570000000007</v>
      </c>
      <c r="N43" s="297">
        <v>9014.759</v>
      </c>
      <c r="O43" s="297">
        <v>7932.7309999999998</v>
      </c>
    </row>
    <row r="44" spans="1:19" s="32" customFormat="1" ht="10.8" x14ac:dyDescent="0.2">
      <c r="B44" s="210" t="s">
        <v>156</v>
      </c>
      <c r="C44" s="299">
        <v>19202.006000000001</v>
      </c>
      <c r="D44" s="299">
        <v>18164.438999999998</v>
      </c>
      <c r="E44" s="299">
        <v>19730.538</v>
      </c>
      <c r="F44" s="299">
        <v>19965.775000000001</v>
      </c>
      <c r="G44" s="299">
        <v>23132.824573999998</v>
      </c>
      <c r="H44" s="299">
        <v>26506.919473999998</v>
      </c>
      <c r="I44" s="299">
        <v>25066.560000000001</v>
      </c>
      <c r="J44" s="299">
        <v>26595.919000000002</v>
      </c>
      <c r="K44" s="299">
        <v>25638.93</v>
      </c>
      <c r="L44" s="299">
        <v>23312.350999999999</v>
      </c>
      <c r="M44" s="299">
        <v>22283.546999999999</v>
      </c>
      <c r="N44" s="299">
        <v>20945.919000000002</v>
      </c>
      <c r="O44" s="299">
        <v>20640.914000000001</v>
      </c>
    </row>
    <row r="45" spans="1:19" s="32" customFormat="1" ht="10.8" x14ac:dyDescent="0.2"/>
    <row r="46" spans="1:19" s="32" customFormat="1" ht="10.8" x14ac:dyDescent="0.2"/>
    <row r="47" spans="1:19" s="32" customFormat="1" ht="10.8" x14ac:dyDescent="0.2"/>
    <row r="48" spans="1:19" s="32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Q73"/>
  <sheetViews>
    <sheetView showGridLines="0" view="pageBreakPreview" zoomScaleNormal="100" zoomScaleSheetLayoutView="100" workbookViewId="0">
      <pane xSplit="2" topLeftCell="C1" activePane="topRight" state="frozen"/>
      <selection activeCell="D40" sqref="D40"/>
      <selection pane="topRight" activeCell="L4" sqref="L1:L1048576"/>
    </sheetView>
  </sheetViews>
  <sheetFormatPr defaultColWidth="9" defaultRowHeight="13.2" x14ac:dyDescent="0.2"/>
  <cols>
    <col min="1" max="1" width="1" style="10" customWidth="1"/>
    <col min="2" max="2" width="22.6640625" style="10" customWidth="1"/>
    <col min="3" max="3" width="30.6640625" style="10" customWidth="1"/>
    <col min="4" max="5" width="8.6640625" style="10" hidden="1" customWidth="1"/>
    <col min="6" max="10" width="8.6640625" style="10" customWidth="1"/>
    <col min="11" max="11" width="9" style="10" customWidth="1"/>
    <col min="12" max="12" width="9" style="10"/>
    <col min="13" max="15" width="8.6640625" style="10" customWidth="1"/>
    <col min="16" max="16384" width="9" style="10"/>
  </cols>
  <sheetData>
    <row r="1" spans="1:15" ht="13.5" customHeight="1" x14ac:dyDescent="0.2"/>
    <row r="2" spans="1:15" ht="22.5" customHeight="1" x14ac:dyDescent="0.2">
      <c r="A2" s="12"/>
      <c r="B2" s="128"/>
      <c r="C2" s="12"/>
      <c r="D2" s="12"/>
      <c r="E2" s="12"/>
      <c r="F2" s="12"/>
      <c r="G2" s="12"/>
      <c r="H2" s="12"/>
      <c r="I2" s="12"/>
      <c r="J2" s="12"/>
      <c r="K2" s="12"/>
      <c r="L2" s="369"/>
      <c r="M2" s="12"/>
      <c r="N2" s="12"/>
      <c r="O2" s="503"/>
    </row>
    <row r="3" spans="1:15" ht="12" customHeight="1" x14ac:dyDescent="0.2">
      <c r="A3" s="13"/>
      <c r="B3" s="14"/>
      <c r="C3" s="374" t="s">
        <v>467</v>
      </c>
      <c r="D3" s="15"/>
      <c r="E3" s="15"/>
      <c r="F3" s="15"/>
      <c r="G3" s="15"/>
      <c r="H3" s="15"/>
      <c r="I3" s="15"/>
      <c r="J3" s="15"/>
      <c r="K3" s="15"/>
      <c r="L3" s="351"/>
      <c r="M3" s="15"/>
      <c r="N3" s="15"/>
      <c r="O3" s="15"/>
    </row>
    <row r="4" spans="1:15" s="19" customFormat="1" ht="9.6" x14ac:dyDescent="0.2">
      <c r="A4" s="9"/>
      <c r="B4" s="9"/>
      <c r="C4" s="9"/>
      <c r="D4" s="9"/>
      <c r="E4" s="9"/>
      <c r="F4" s="9"/>
      <c r="G4" s="17"/>
      <c r="H4" s="65"/>
      <c r="I4" s="65"/>
      <c r="J4" s="65"/>
      <c r="K4" s="65"/>
      <c r="L4" s="65"/>
      <c r="M4" s="65"/>
      <c r="O4" s="65" t="s">
        <v>63</v>
      </c>
    </row>
    <row r="5" spans="1:15" s="19" customFormat="1" ht="9.6" x14ac:dyDescent="0.2">
      <c r="A5" s="20"/>
      <c r="B5" s="20"/>
      <c r="C5" s="20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400">
        <v>2017</v>
      </c>
      <c r="N5" s="400">
        <v>2018</v>
      </c>
      <c r="O5" s="370">
        <v>2019</v>
      </c>
    </row>
    <row r="6" spans="1:15" s="19" customFormat="1" ht="15" customHeight="1" x14ac:dyDescent="0.2">
      <c r="A6" s="136" t="s">
        <v>189</v>
      </c>
      <c r="B6" s="136"/>
      <c r="C6" s="137" t="s">
        <v>133</v>
      </c>
      <c r="D6" s="138"/>
      <c r="E6" s="138"/>
      <c r="F6" s="138"/>
      <c r="G6" s="139"/>
      <c r="H6" s="138"/>
      <c r="I6" s="138"/>
      <c r="J6" s="138"/>
      <c r="K6" s="138"/>
      <c r="L6" s="138"/>
      <c r="M6" s="138"/>
      <c r="N6" s="138"/>
      <c r="O6" s="139"/>
    </row>
    <row r="7" spans="1:15" s="19" customFormat="1" ht="15" customHeight="1" x14ac:dyDescent="0.2">
      <c r="A7" s="20" t="s">
        <v>157</v>
      </c>
      <c r="B7" s="20"/>
      <c r="C7" s="24" t="s">
        <v>134</v>
      </c>
      <c r="D7" s="129"/>
      <c r="E7" s="129"/>
      <c r="F7" s="129"/>
      <c r="G7" s="130"/>
      <c r="H7" s="129"/>
      <c r="I7" s="129"/>
      <c r="J7" s="129"/>
      <c r="K7" s="129"/>
      <c r="L7" s="129"/>
      <c r="M7" s="129"/>
      <c r="N7" s="129"/>
      <c r="O7" s="130"/>
    </row>
    <row r="8" spans="1:15" s="19" customFormat="1" ht="15" customHeight="1" x14ac:dyDescent="0.2">
      <c r="A8" s="20"/>
      <c r="B8" s="20" t="s">
        <v>289</v>
      </c>
      <c r="C8" s="24" t="s">
        <v>290</v>
      </c>
      <c r="D8" s="129">
        <v>2053</v>
      </c>
      <c r="E8" s="129">
        <v>1463</v>
      </c>
      <c r="F8" s="129">
        <v>1376</v>
      </c>
      <c r="G8" s="129">
        <v>1876</v>
      </c>
      <c r="H8" s="129">
        <v>3682</v>
      </c>
      <c r="I8" s="208">
        <v>2131</v>
      </c>
      <c r="J8" s="208">
        <v>1329</v>
      </c>
      <c r="K8" s="208">
        <v>1318</v>
      </c>
      <c r="L8" s="208">
        <v>1368</v>
      </c>
      <c r="M8" s="208">
        <v>1033</v>
      </c>
      <c r="N8" s="208">
        <v>2336</v>
      </c>
      <c r="O8" s="221">
        <v>1555</v>
      </c>
    </row>
    <row r="9" spans="1:15" s="19" customFormat="1" ht="15" customHeight="1" x14ac:dyDescent="0.2">
      <c r="A9" s="20"/>
      <c r="B9" s="20" t="s">
        <v>515</v>
      </c>
      <c r="C9" s="21" t="s">
        <v>516</v>
      </c>
      <c r="D9" s="129" t="s">
        <v>299</v>
      </c>
      <c r="E9" s="91" t="s">
        <v>299</v>
      </c>
      <c r="F9" s="91" t="s">
        <v>299</v>
      </c>
      <c r="G9" s="91" t="s">
        <v>299</v>
      </c>
      <c r="H9" s="91" t="s">
        <v>299</v>
      </c>
      <c r="I9" s="91" t="s">
        <v>299</v>
      </c>
      <c r="J9" s="91" t="s">
        <v>299</v>
      </c>
      <c r="K9" s="91" t="s">
        <v>299</v>
      </c>
      <c r="L9" s="91" t="s">
        <v>299</v>
      </c>
      <c r="M9" s="91">
        <v>1400</v>
      </c>
      <c r="N9" s="209" t="s">
        <v>299</v>
      </c>
      <c r="O9" s="222" t="s">
        <v>558</v>
      </c>
    </row>
    <row r="10" spans="1:15" s="19" customFormat="1" ht="15" customHeight="1" x14ac:dyDescent="0.2">
      <c r="A10" s="20"/>
      <c r="B10" s="20" t="s">
        <v>158</v>
      </c>
      <c r="C10" s="21" t="s">
        <v>217</v>
      </c>
      <c r="D10" s="129">
        <v>259</v>
      </c>
      <c r="E10" s="129">
        <v>708</v>
      </c>
      <c r="F10" s="129">
        <v>146</v>
      </c>
      <c r="G10" s="129">
        <v>747</v>
      </c>
      <c r="H10" s="129">
        <v>721</v>
      </c>
      <c r="I10" s="208">
        <v>92</v>
      </c>
      <c r="J10" s="208">
        <v>1207</v>
      </c>
      <c r="K10" s="208">
        <v>145</v>
      </c>
      <c r="L10" s="208">
        <v>119</v>
      </c>
      <c r="M10" s="208">
        <v>169</v>
      </c>
      <c r="N10" s="208">
        <v>604</v>
      </c>
      <c r="O10" s="221">
        <v>132</v>
      </c>
    </row>
    <row r="11" spans="1:15" s="19" customFormat="1" ht="15" customHeight="1" x14ac:dyDescent="0.2">
      <c r="A11" s="20"/>
      <c r="B11" s="20" t="s">
        <v>288</v>
      </c>
      <c r="C11" s="21" t="s">
        <v>291</v>
      </c>
      <c r="D11" s="129">
        <v>539</v>
      </c>
      <c r="E11" s="129">
        <v>793</v>
      </c>
      <c r="F11" s="129">
        <v>741</v>
      </c>
      <c r="G11" s="129">
        <v>974</v>
      </c>
      <c r="H11" s="129">
        <v>756</v>
      </c>
      <c r="I11" s="208">
        <v>706</v>
      </c>
      <c r="J11" s="208">
        <v>950</v>
      </c>
      <c r="K11" s="208">
        <v>520</v>
      </c>
      <c r="L11" s="208">
        <v>792</v>
      </c>
      <c r="M11" s="208">
        <v>901</v>
      </c>
      <c r="N11" s="208">
        <v>885</v>
      </c>
      <c r="O11" s="221">
        <v>882</v>
      </c>
    </row>
    <row r="12" spans="1:15" s="19" customFormat="1" ht="15" customHeight="1" x14ac:dyDescent="0.2">
      <c r="A12" s="20"/>
      <c r="B12" s="20" t="s">
        <v>187</v>
      </c>
      <c r="C12" s="21" t="s">
        <v>405</v>
      </c>
      <c r="D12" s="129">
        <v>559</v>
      </c>
      <c r="E12" s="129">
        <v>663</v>
      </c>
      <c r="F12" s="129">
        <v>651</v>
      </c>
      <c r="G12" s="129">
        <v>722</v>
      </c>
      <c r="H12" s="129">
        <v>761</v>
      </c>
      <c r="I12" s="209">
        <v>742</v>
      </c>
      <c r="J12" s="209">
        <v>745</v>
      </c>
      <c r="K12" s="209">
        <v>726</v>
      </c>
      <c r="L12" s="209">
        <v>641</v>
      </c>
      <c r="M12" s="401">
        <v>662</v>
      </c>
      <c r="N12" s="401">
        <v>1075</v>
      </c>
      <c r="O12" s="372">
        <v>879</v>
      </c>
    </row>
    <row r="13" spans="1:15" s="19" customFormat="1" ht="15" customHeight="1" x14ac:dyDescent="0.2">
      <c r="A13" s="20"/>
      <c r="B13" s="20" t="s">
        <v>410</v>
      </c>
      <c r="C13" s="21" t="s">
        <v>436</v>
      </c>
      <c r="D13" s="91" t="s">
        <v>299</v>
      </c>
      <c r="E13" s="91" t="s">
        <v>299</v>
      </c>
      <c r="F13" s="91" t="s">
        <v>299</v>
      </c>
      <c r="G13" s="91" t="s">
        <v>299</v>
      </c>
      <c r="H13" s="91" t="s">
        <v>299</v>
      </c>
      <c r="I13" s="91" t="s">
        <v>299</v>
      </c>
      <c r="J13" s="91" t="s">
        <v>299</v>
      </c>
      <c r="K13" s="91">
        <v>5876</v>
      </c>
      <c r="L13" s="208">
        <v>1177</v>
      </c>
      <c r="M13" s="401" t="s">
        <v>460</v>
      </c>
      <c r="N13" s="209" t="s">
        <v>299</v>
      </c>
      <c r="O13" s="222" t="s">
        <v>558</v>
      </c>
    </row>
    <row r="14" spans="1:15" s="19" customFormat="1" ht="15" customHeight="1" x14ac:dyDescent="0.2">
      <c r="A14" s="20"/>
      <c r="B14" s="20" t="s">
        <v>420</v>
      </c>
      <c r="C14" s="384" t="s">
        <v>437</v>
      </c>
      <c r="D14" s="91" t="s">
        <v>299</v>
      </c>
      <c r="E14" s="91" t="s">
        <v>299</v>
      </c>
      <c r="F14" s="91" t="s">
        <v>299</v>
      </c>
      <c r="G14" s="91" t="s">
        <v>299</v>
      </c>
      <c r="H14" s="91" t="s">
        <v>299</v>
      </c>
      <c r="I14" s="91" t="s">
        <v>299</v>
      </c>
      <c r="J14" s="91" t="s">
        <v>299</v>
      </c>
      <c r="K14" s="91" t="s">
        <v>299</v>
      </c>
      <c r="L14" s="91">
        <v>6646</v>
      </c>
      <c r="M14" s="401" t="s">
        <v>460</v>
      </c>
      <c r="N14" s="209" t="s">
        <v>299</v>
      </c>
      <c r="O14" s="222" t="s">
        <v>558</v>
      </c>
    </row>
    <row r="15" spans="1:15" s="19" customFormat="1" ht="15" customHeight="1" x14ac:dyDescent="0.2">
      <c r="A15" s="20"/>
      <c r="B15" s="20" t="s">
        <v>122</v>
      </c>
      <c r="C15" s="21" t="s">
        <v>208</v>
      </c>
      <c r="D15" s="91">
        <v>1034</v>
      </c>
      <c r="E15" s="129">
        <v>1585</v>
      </c>
      <c r="F15" s="129">
        <v>1708</v>
      </c>
      <c r="G15" s="129">
        <v>2066</v>
      </c>
      <c r="H15" s="129">
        <v>2945</v>
      </c>
      <c r="I15" s="208">
        <v>3031</v>
      </c>
      <c r="J15" s="208">
        <v>3308</v>
      </c>
      <c r="K15" s="208">
        <v>3768</v>
      </c>
      <c r="L15" s="208">
        <v>6027</v>
      </c>
      <c r="M15" s="129">
        <v>4456</v>
      </c>
      <c r="N15" s="129">
        <v>3341</v>
      </c>
      <c r="O15" s="130">
        <v>3372</v>
      </c>
    </row>
    <row r="16" spans="1:15" s="19" customFormat="1" ht="15" customHeight="1" x14ac:dyDescent="0.2">
      <c r="A16" s="152"/>
      <c r="B16" s="141" t="s">
        <v>159</v>
      </c>
      <c r="C16" s="153" t="s">
        <v>135</v>
      </c>
      <c r="D16" s="154">
        <v>4446</v>
      </c>
      <c r="E16" s="154">
        <v>5214</v>
      </c>
      <c r="F16" s="154">
        <v>4625</v>
      </c>
      <c r="G16" s="154">
        <v>6387</v>
      </c>
      <c r="H16" s="154">
        <v>8867</v>
      </c>
      <c r="I16" s="154">
        <v>6703</v>
      </c>
      <c r="J16" s="154">
        <v>7540</v>
      </c>
      <c r="K16" s="154">
        <v>12355</v>
      </c>
      <c r="L16" s="154">
        <v>16774</v>
      </c>
      <c r="M16" s="154">
        <v>8623</v>
      </c>
      <c r="N16" s="154">
        <v>8242</v>
      </c>
      <c r="O16" s="155">
        <v>6822</v>
      </c>
    </row>
    <row r="17" spans="1:15" s="19" customFormat="1" ht="15" customHeight="1" x14ac:dyDescent="0.2">
      <c r="A17" s="20" t="s">
        <v>160</v>
      </c>
      <c r="B17" s="20"/>
      <c r="C17" s="89" t="s">
        <v>218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30"/>
    </row>
    <row r="18" spans="1:15" s="19" customFormat="1" ht="15" customHeight="1" x14ac:dyDescent="0.2">
      <c r="A18" s="20"/>
      <c r="B18" s="20" t="s">
        <v>517</v>
      </c>
      <c r="C18" s="21" t="s">
        <v>518</v>
      </c>
      <c r="D18" s="129" t="s">
        <v>299</v>
      </c>
      <c r="E18" s="91" t="s">
        <v>299</v>
      </c>
      <c r="F18" s="91" t="s">
        <v>299</v>
      </c>
      <c r="G18" s="91" t="s">
        <v>299</v>
      </c>
      <c r="H18" s="91" t="s">
        <v>299</v>
      </c>
      <c r="I18" s="91" t="s">
        <v>299</v>
      </c>
      <c r="J18" s="91" t="s">
        <v>299</v>
      </c>
      <c r="K18" s="91" t="s">
        <v>299</v>
      </c>
      <c r="L18" s="91" t="s">
        <v>299</v>
      </c>
      <c r="M18" s="91">
        <v>4900</v>
      </c>
      <c r="N18" s="209" t="s">
        <v>299</v>
      </c>
      <c r="O18" s="222" t="s">
        <v>558</v>
      </c>
    </row>
    <row r="19" spans="1:15" s="19" customFormat="1" ht="15" customHeight="1" x14ac:dyDescent="0.2">
      <c r="A19" s="20"/>
      <c r="B19" s="20" t="s">
        <v>161</v>
      </c>
      <c r="C19" s="21" t="s">
        <v>108</v>
      </c>
      <c r="D19" s="129">
        <v>1768</v>
      </c>
      <c r="E19" s="129">
        <v>1705</v>
      </c>
      <c r="F19" s="129">
        <v>1447</v>
      </c>
      <c r="G19" s="129">
        <v>1242</v>
      </c>
      <c r="H19" s="129">
        <v>1019</v>
      </c>
      <c r="I19" s="208">
        <v>849</v>
      </c>
      <c r="J19" s="209" t="s">
        <v>299</v>
      </c>
      <c r="K19" s="209" t="s">
        <v>299</v>
      </c>
      <c r="L19" s="209" t="s">
        <v>299</v>
      </c>
      <c r="M19" s="209" t="s">
        <v>299</v>
      </c>
      <c r="N19" s="209" t="s">
        <v>299</v>
      </c>
      <c r="O19" s="222" t="s">
        <v>558</v>
      </c>
    </row>
    <row r="20" spans="1:15" s="19" customFormat="1" ht="15" hidden="1" customHeight="1" x14ac:dyDescent="0.2">
      <c r="A20" s="20"/>
      <c r="B20" s="20" t="s">
        <v>406</v>
      </c>
      <c r="C20" s="21" t="s">
        <v>407</v>
      </c>
      <c r="D20" s="129">
        <v>155</v>
      </c>
      <c r="E20" s="129" t="s">
        <v>299</v>
      </c>
      <c r="F20" s="91" t="s">
        <v>299</v>
      </c>
      <c r="G20" s="91" t="s">
        <v>299</v>
      </c>
      <c r="H20" s="91" t="s">
        <v>299</v>
      </c>
      <c r="I20" s="91" t="s">
        <v>299</v>
      </c>
      <c r="J20" s="91" t="s">
        <v>299</v>
      </c>
      <c r="K20" s="91" t="s">
        <v>299</v>
      </c>
      <c r="L20" s="91" t="s">
        <v>299</v>
      </c>
      <c r="M20" s="209" t="s">
        <v>299</v>
      </c>
      <c r="N20" s="209" t="s">
        <v>299</v>
      </c>
      <c r="O20" s="222"/>
    </row>
    <row r="21" spans="1:15" s="19" customFormat="1" ht="15" customHeight="1" x14ac:dyDescent="0.2">
      <c r="A21" s="20"/>
      <c r="B21" s="20" t="s">
        <v>402</v>
      </c>
      <c r="C21" s="346" t="s">
        <v>403</v>
      </c>
      <c r="D21" s="91" t="s">
        <v>299</v>
      </c>
      <c r="E21" s="91" t="s">
        <v>299</v>
      </c>
      <c r="F21" s="91" t="s">
        <v>299</v>
      </c>
      <c r="G21" s="91" t="s">
        <v>299</v>
      </c>
      <c r="H21" s="91" t="s">
        <v>299</v>
      </c>
      <c r="I21" s="91" t="s">
        <v>299</v>
      </c>
      <c r="J21" s="91">
        <v>1564</v>
      </c>
      <c r="K21" s="91">
        <v>1470</v>
      </c>
      <c r="L21" s="91">
        <v>1273</v>
      </c>
      <c r="M21" s="402">
        <v>971</v>
      </c>
      <c r="N21" s="402">
        <v>655</v>
      </c>
      <c r="O21" s="373">
        <v>315</v>
      </c>
    </row>
    <row r="22" spans="1:15" s="19" customFormat="1" ht="15" customHeight="1" x14ac:dyDescent="0.2">
      <c r="A22" s="20"/>
      <c r="B22" s="20" t="s">
        <v>122</v>
      </c>
      <c r="C22" s="21" t="s">
        <v>208</v>
      </c>
      <c r="D22" s="129" t="s">
        <v>299</v>
      </c>
      <c r="E22" s="91">
        <v>152</v>
      </c>
      <c r="F22" s="129">
        <v>699</v>
      </c>
      <c r="G22" s="129">
        <v>1482</v>
      </c>
      <c r="H22" s="129">
        <v>1658</v>
      </c>
      <c r="I22" s="208">
        <v>1353</v>
      </c>
      <c r="J22" s="208">
        <v>908</v>
      </c>
      <c r="K22" s="208">
        <v>513</v>
      </c>
      <c r="L22" s="208">
        <v>292</v>
      </c>
      <c r="M22" s="402">
        <v>342</v>
      </c>
      <c r="N22" s="402">
        <v>520</v>
      </c>
      <c r="O22" s="373">
        <v>418</v>
      </c>
    </row>
    <row r="23" spans="1:15" s="19" customFormat="1" ht="15" customHeight="1" x14ac:dyDescent="0.2">
      <c r="A23" s="152"/>
      <c r="B23" s="141" t="s">
        <v>162</v>
      </c>
      <c r="C23" s="142" t="s">
        <v>219</v>
      </c>
      <c r="D23" s="154">
        <v>1924</v>
      </c>
      <c r="E23" s="154">
        <v>1857</v>
      </c>
      <c r="F23" s="154">
        <v>2146</v>
      </c>
      <c r="G23" s="154">
        <v>2725</v>
      </c>
      <c r="H23" s="154">
        <v>2677</v>
      </c>
      <c r="I23" s="154">
        <v>2202</v>
      </c>
      <c r="J23" s="154">
        <v>2472</v>
      </c>
      <c r="K23" s="154">
        <v>1984</v>
      </c>
      <c r="L23" s="154">
        <v>1566</v>
      </c>
      <c r="M23" s="154">
        <v>6213</v>
      </c>
      <c r="N23" s="154">
        <v>1175</v>
      </c>
      <c r="O23" s="155">
        <v>733</v>
      </c>
    </row>
    <row r="24" spans="1:15" s="19" customFormat="1" ht="15" customHeight="1" x14ac:dyDescent="0.2">
      <c r="A24" s="145" t="s">
        <v>163</v>
      </c>
      <c r="B24" s="145"/>
      <c r="C24" s="146" t="s">
        <v>136</v>
      </c>
      <c r="D24" s="156">
        <v>6370</v>
      </c>
      <c r="E24" s="156">
        <v>7072</v>
      </c>
      <c r="F24" s="156">
        <v>6771</v>
      </c>
      <c r="G24" s="156">
        <v>9112</v>
      </c>
      <c r="H24" s="156">
        <v>11545</v>
      </c>
      <c r="I24" s="156">
        <v>8906</v>
      </c>
      <c r="J24" s="156">
        <v>10013</v>
      </c>
      <c r="K24" s="156">
        <v>14339</v>
      </c>
      <c r="L24" s="156">
        <v>18340</v>
      </c>
      <c r="M24" s="156">
        <v>14837</v>
      </c>
      <c r="N24" s="156">
        <v>9418</v>
      </c>
      <c r="O24" s="157">
        <v>7556</v>
      </c>
    </row>
    <row r="25" spans="1:15" s="19" customFormat="1" ht="9.75" customHeight="1" x14ac:dyDescent="0.2">
      <c r="A25" s="20"/>
      <c r="B25" s="20"/>
      <c r="C25" s="24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30"/>
    </row>
    <row r="26" spans="1:15" s="19" customFormat="1" ht="15" hidden="1" customHeight="1" x14ac:dyDescent="0.2">
      <c r="A26" s="136" t="s">
        <v>58</v>
      </c>
      <c r="B26" s="136"/>
      <c r="C26" s="137" t="s">
        <v>61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1"/>
    </row>
    <row r="27" spans="1:15" s="19" customFormat="1" ht="15" hidden="1" customHeight="1" x14ac:dyDescent="0.2">
      <c r="A27" s="20"/>
      <c r="B27" s="20" t="s">
        <v>164</v>
      </c>
      <c r="C27" s="24" t="s">
        <v>221</v>
      </c>
      <c r="D27" s="91" t="s">
        <v>299</v>
      </c>
      <c r="E27" s="91" t="s">
        <v>299</v>
      </c>
      <c r="F27" s="91" t="s">
        <v>299</v>
      </c>
      <c r="G27" s="91" t="s">
        <v>299</v>
      </c>
      <c r="H27" s="91" t="s">
        <v>299</v>
      </c>
      <c r="I27" s="91" t="s">
        <v>299</v>
      </c>
      <c r="J27" s="91" t="s">
        <v>299</v>
      </c>
      <c r="K27" s="91" t="s">
        <v>299</v>
      </c>
      <c r="L27" s="91" t="s">
        <v>299</v>
      </c>
      <c r="M27" s="91" t="s">
        <v>299</v>
      </c>
      <c r="N27" s="91" t="s">
        <v>299</v>
      </c>
      <c r="O27" s="91"/>
    </row>
    <row r="28" spans="1:15" s="19" customFormat="1" ht="15" hidden="1" customHeight="1" x14ac:dyDescent="0.2">
      <c r="A28" s="20"/>
      <c r="B28" s="20" t="s">
        <v>165</v>
      </c>
      <c r="C28" s="24" t="s">
        <v>222</v>
      </c>
      <c r="D28" s="91" t="s">
        <v>299</v>
      </c>
      <c r="E28" s="91" t="s">
        <v>299</v>
      </c>
      <c r="F28" s="91" t="s">
        <v>299</v>
      </c>
      <c r="G28" s="91" t="s">
        <v>299</v>
      </c>
      <c r="H28" s="91" t="s">
        <v>299</v>
      </c>
      <c r="I28" s="91" t="s">
        <v>299</v>
      </c>
      <c r="J28" s="91" t="s">
        <v>299</v>
      </c>
      <c r="K28" s="91" t="s">
        <v>299</v>
      </c>
      <c r="L28" s="91" t="s">
        <v>299</v>
      </c>
      <c r="M28" s="91" t="s">
        <v>299</v>
      </c>
      <c r="N28" s="91" t="s">
        <v>299</v>
      </c>
      <c r="O28" s="91"/>
    </row>
    <row r="29" spans="1:15" s="19" customFormat="1" ht="15" hidden="1" customHeight="1" x14ac:dyDescent="0.2">
      <c r="A29" s="20"/>
      <c r="B29" s="20" t="s">
        <v>166</v>
      </c>
      <c r="C29" s="24" t="s">
        <v>223</v>
      </c>
      <c r="D29" s="91" t="s">
        <v>299</v>
      </c>
      <c r="E29" s="91" t="s">
        <v>299</v>
      </c>
      <c r="F29" s="91" t="s">
        <v>299</v>
      </c>
      <c r="G29" s="91" t="s">
        <v>299</v>
      </c>
      <c r="H29" s="91" t="s">
        <v>299</v>
      </c>
      <c r="I29" s="91" t="s">
        <v>299</v>
      </c>
      <c r="J29" s="91" t="s">
        <v>299</v>
      </c>
      <c r="K29" s="91" t="s">
        <v>299</v>
      </c>
      <c r="L29" s="91" t="s">
        <v>299</v>
      </c>
      <c r="M29" s="91" t="s">
        <v>299</v>
      </c>
      <c r="N29" s="91" t="s">
        <v>299</v>
      </c>
      <c r="O29" s="91"/>
    </row>
    <row r="30" spans="1:15" s="19" customFormat="1" ht="15" hidden="1" customHeight="1" x14ac:dyDescent="0.2">
      <c r="A30" s="20"/>
      <c r="B30" s="20" t="s">
        <v>59</v>
      </c>
      <c r="C30" s="24" t="s">
        <v>1</v>
      </c>
      <c r="D30" s="91" t="s">
        <v>299</v>
      </c>
      <c r="E30" s="91" t="s">
        <v>299</v>
      </c>
      <c r="F30" s="91" t="s">
        <v>299</v>
      </c>
      <c r="G30" s="91" t="s">
        <v>299</v>
      </c>
      <c r="H30" s="91" t="s">
        <v>299</v>
      </c>
      <c r="I30" s="91" t="s">
        <v>299</v>
      </c>
      <c r="J30" s="91" t="s">
        <v>299</v>
      </c>
      <c r="K30" s="91" t="s">
        <v>299</v>
      </c>
      <c r="L30" s="91" t="s">
        <v>299</v>
      </c>
      <c r="M30" s="91" t="s">
        <v>299</v>
      </c>
      <c r="N30" s="91" t="s">
        <v>299</v>
      </c>
      <c r="O30" s="91"/>
    </row>
    <row r="31" spans="1:15" s="19" customFormat="1" ht="15" hidden="1" customHeight="1" x14ac:dyDescent="0.2">
      <c r="A31" s="20"/>
      <c r="B31" s="20" t="s">
        <v>167</v>
      </c>
      <c r="C31" s="24" t="s">
        <v>224</v>
      </c>
      <c r="D31" s="91" t="s">
        <v>299</v>
      </c>
      <c r="E31" s="91" t="s">
        <v>299</v>
      </c>
      <c r="F31" s="91" t="s">
        <v>299</v>
      </c>
      <c r="G31" s="91" t="s">
        <v>299</v>
      </c>
      <c r="H31" s="91" t="s">
        <v>299</v>
      </c>
      <c r="I31" s="91" t="s">
        <v>299</v>
      </c>
      <c r="J31" s="91" t="s">
        <v>299</v>
      </c>
      <c r="K31" s="91" t="s">
        <v>299</v>
      </c>
      <c r="L31" s="91" t="s">
        <v>299</v>
      </c>
      <c r="M31" s="91" t="s">
        <v>299</v>
      </c>
      <c r="N31" s="91" t="s">
        <v>299</v>
      </c>
      <c r="O31" s="91"/>
    </row>
    <row r="32" spans="1:15" s="19" customFormat="1" ht="15" hidden="1" customHeight="1" x14ac:dyDescent="0.2">
      <c r="A32" s="152" t="s">
        <v>60</v>
      </c>
      <c r="B32" s="141"/>
      <c r="C32" s="142" t="s">
        <v>62</v>
      </c>
      <c r="D32" s="180" t="s">
        <v>299</v>
      </c>
      <c r="E32" s="180" t="s">
        <v>299</v>
      </c>
      <c r="F32" s="180" t="s">
        <v>299</v>
      </c>
      <c r="G32" s="180" t="s">
        <v>299</v>
      </c>
      <c r="H32" s="180" t="s">
        <v>299</v>
      </c>
      <c r="I32" s="180" t="s">
        <v>299</v>
      </c>
      <c r="J32" s="180" t="s">
        <v>299</v>
      </c>
      <c r="K32" s="180" t="s">
        <v>299</v>
      </c>
      <c r="L32" s="180" t="s">
        <v>299</v>
      </c>
      <c r="M32" s="180" t="s">
        <v>299</v>
      </c>
      <c r="N32" s="180" t="s">
        <v>299</v>
      </c>
      <c r="O32" s="180"/>
    </row>
    <row r="33" spans="1:15" s="19" customFormat="1" ht="9.75" hidden="1" customHeight="1" x14ac:dyDescent="0.2">
      <c r="A33" s="9"/>
      <c r="B33" s="9"/>
      <c r="C33" s="2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s="19" customFormat="1" ht="15" hidden="1" customHeight="1" x14ac:dyDescent="0.2">
      <c r="A34" s="385" t="s">
        <v>439</v>
      </c>
      <c r="B34" s="199"/>
      <c r="C34" s="163" t="s">
        <v>438</v>
      </c>
      <c r="D34" s="164" t="s">
        <v>299</v>
      </c>
      <c r="E34" s="164" t="s">
        <v>299</v>
      </c>
      <c r="F34" s="164" t="s">
        <v>299</v>
      </c>
      <c r="G34" s="164" t="s">
        <v>299</v>
      </c>
      <c r="H34" s="164" t="s">
        <v>299</v>
      </c>
      <c r="I34" s="164" t="s">
        <v>299</v>
      </c>
      <c r="J34" s="164" t="s">
        <v>299</v>
      </c>
      <c r="K34" s="164" t="s">
        <v>299</v>
      </c>
      <c r="L34" s="164" t="s">
        <v>299</v>
      </c>
      <c r="M34" s="164" t="s">
        <v>299</v>
      </c>
      <c r="N34" s="164" t="s">
        <v>299</v>
      </c>
      <c r="O34" s="164"/>
    </row>
    <row r="35" spans="1:15" s="19" customFormat="1" ht="9.75" hidden="1" customHeight="1" x14ac:dyDescent="0.2">
      <c r="A35" s="20"/>
      <c r="B35" s="20"/>
      <c r="C35" s="24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30"/>
    </row>
    <row r="36" spans="1:15" s="19" customFormat="1" ht="15" customHeight="1" x14ac:dyDescent="0.2">
      <c r="A36" s="136" t="s">
        <v>235</v>
      </c>
      <c r="B36" s="136"/>
      <c r="C36" s="137" t="s">
        <v>137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1"/>
    </row>
    <row r="37" spans="1:15" s="19" customFormat="1" ht="15" customHeight="1" x14ac:dyDescent="0.2">
      <c r="A37" s="20" t="s">
        <v>236</v>
      </c>
      <c r="B37" s="20"/>
      <c r="C37" s="24" t="s">
        <v>220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2"/>
    </row>
    <row r="38" spans="1:15" s="19" customFormat="1" ht="15" customHeight="1" x14ac:dyDescent="0.2">
      <c r="A38" s="20"/>
      <c r="B38" s="20" t="s">
        <v>164</v>
      </c>
      <c r="C38" s="24" t="s">
        <v>221</v>
      </c>
      <c r="D38" s="91">
        <v>1367</v>
      </c>
      <c r="E38" s="91">
        <v>1367</v>
      </c>
      <c r="F38" s="91">
        <v>1367</v>
      </c>
      <c r="G38" s="91">
        <v>1367</v>
      </c>
      <c r="H38" s="91">
        <v>1367</v>
      </c>
      <c r="I38" s="209">
        <v>1367</v>
      </c>
      <c r="J38" s="209">
        <v>1367</v>
      </c>
      <c r="K38" s="209">
        <v>1367</v>
      </c>
      <c r="L38" s="209">
        <v>1367</v>
      </c>
      <c r="M38" s="209">
        <v>1367</v>
      </c>
      <c r="N38" s="209">
        <v>1367</v>
      </c>
      <c r="O38" s="222">
        <v>1367</v>
      </c>
    </row>
    <row r="39" spans="1:15" s="19" customFormat="1" ht="15" customHeight="1" x14ac:dyDescent="0.2">
      <c r="A39" s="20"/>
      <c r="B39" s="20" t="s">
        <v>165</v>
      </c>
      <c r="C39" s="24" t="s">
        <v>222</v>
      </c>
      <c r="D39" s="91">
        <v>1462</v>
      </c>
      <c r="E39" s="91">
        <v>1462</v>
      </c>
      <c r="F39" s="91">
        <v>1462</v>
      </c>
      <c r="G39" s="91">
        <v>1462</v>
      </c>
      <c r="H39" s="91">
        <v>1462</v>
      </c>
      <c r="I39" s="209">
        <v>1462</v>
      </c>
      <c r="J39" s="209">
        <v>1462</v>
      </c>
      <c r="K39" s="209">
        <v>1462</v>
      </c>
      <c r="L39" s="209">
        <v>1454</v>
      </c>
      <c r="M39" s="209">
        <v>1454</v>
      </c>
      <c r="N39" s="209">
        <v>1454</v>
      </c>
      <c r="O39" s="222">
        <v>1454</v>
      </c>
    </row>
    <row r="40" spans="1:15" s="19" customFormat="1" ht="15" customHeight="1" x14ac:dyDescent="0.2">
      <c r="A40" s="20"/>
      <c r="B40" s="20" t="s">
        <v>166</v>
      </c>
      <c r="C40" s="24" t="s">
        <v>223</v>
      </c>
      <c r="D40" s="91">
        <v>8898</v>
      </c>
      <c r="E40" s="91">
        <v>9804</v>
      </c>
      <c r="F40" s="91">
        <v>10316</v>
      </c>
      <c r="G40" s="91">
        <v>11144</v>
      </c>
      <c r="H40" s="91">
        <v>12100</v>
      </c>
      <c r="I40" s="209">
        <v>13207</v>
      </c>
      <c r="J40" s="209">
        <v>14208</v>
      </c>
      <c r="K40" s="209">
        <v>8820</v>
      </c>
      <c r="L40" s="209">
        <v>2726</v>
      </c>
      <c r="M40" s="209">
        <v>5093</v>
      </c>
      <c r="N40" s="209">
        <v>8922</v>
      </c>
      <c r="O40" s="222">
        <v>10228</v>
      </c>
    </row>
    <row r="41" spans="1:15" s="19" customFormat="1" ht="15" customHeight="1" x14ac:dyDescent="0.2">
      <c r="A41" s="20"/>
      <c r="B41" s="20" t="s">
        <v>167</v>
      </c>
      <c r="C41" s="24" t="s">
        <v>224</v>
      </c>
      <c r="D41" s="91" t="s">
        <v>299</v>
      </c>
      <c r="E41" s="91" t="s">
        <v>299</v>
      </c>
      <c r="F41" s="91" t="s">
        <v>299</v>
      </c>
      <c r="G41" s="91" t="s">
        <v>300</v>
      </c>
      <c r="H41" s="91" t="s">
        <v>300</v>
      </c>
      <c r="I41" s="91" t="s">
        <v>300</v>
      </c>
      <c r="J41" s="91" t="s">
        <v>300</v>
      </c>
      <c r="K41" s="91" t="s">
        <v>300</v>
      </c>
      <c r="L41" s="91" t="s">
        <v>300</v>
      </c>
      <c r="M41" s="91" t="s">
        <v>300</v>
      </c>
      <c r="N41" s="91" t="s">
        <v>419</v>
      </c>
      <c r="O41" s="91" t="s">
        <v>419</v>
      </c>
    </row>
    <row r="42" spans="1:15" s="19" customFormat="1" ht="15" customHeight="1" x14ac:dyDescent="0.2">
      <c r="A42" s="152"/>
      <c r="B42" s="141" t="s">
        <v>237</v>
      </c>
      <c r="C42" s="142" t="s">
        <v>225</v>
      </c>
      <c r="D42" s="154">
        <v>11728</v>
      </c>
      <c r="E42" s="154">
        <v>12634</v>
      </c>
      <c r="F42" s="154">
        <v>13146</v>
      </c>
      <c r="G42" s="154">
        <v>13974</v>
      </c>
      <c r="H42" s="154">
        <v>14929</v>
      </c>
      <c r="I42" s="154">
        <v>16037</v>
      </c>
      <c r="J42" s="154">
        <v>17038</v>
      </c>
      <c r="K42" s="154">
        <v>11650</v>
      </c>
      <c r="L42" s="154">
        <v>5547</v>
      </c>
      <c r="M42" s="154">
        <v>7914</v>
      </c>
      <c r="N42" s="154">
        <v>11744</v>
      </c>
      <c r="O42" s="155">
        <v>13049</v>
      </c>
    </row>
    <row r="43" spans="1:15" s="19" customFormat="1" ht="15" customHeight="1" x14ac:dyDescent="0.2">
      <c r="A43" s="20" t="s">
        <v>392</v>
      </c>
      <c r="B43" s="20"/>
      <c r="C43" s="24" t="s">
        <v>395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2"/>
    </row>
    <row r="44" spans="1:15" s="19" customFormat="1" ht="15" customHeight="1" x14ac:dyDescent="0.2">
      <c r="A44" s="20"/>
      <c r="B44" s="20" t="s">
        <v>0</v>
      </c>
      <c r="C44" s="24" t="s">
        <v>2</v>
      </c>
      <c r="D44" s="91">
        <v>67</v>
      </c>
      <c r="E44" s="91">
        <v>24</v>
      </c>
      <c r="F44" s="91">
        <v>48</v>
      </c>
      <c r="G44" s="91">
        <v>50</v>
      </c>
      <c r="H44" s="91">
        <v>34</v>
      </c>
      <c r="I44" s="209">
        <v>67</v>
      </c>
      <c r="J44" s="209">
        <v>106</v>
      </c>
      <c r="K44" s="209">
        <v>199</v>
      </c>
      <c r="L44" s="209">
        <v>14</v>
      </c>
      <c r="M44" s="209">
        <v>17</v>
      </c>
      <c r="N44" s="209">
        <v>23</v>
      </c>
      <c r="O44" s="222">
        <v>51</v>
      </c>
    </row>
    <row r="45" spans="1:15" s="19" customFormat="1" ht="15" customHeight="1" x14ac:dyDescent="0.2">
      <c r="A45" s="20"/>
      <c r="B45" s="20" t="s">
        <v>3</v>
      </c>
      <c r="C45" s="24" t="s">
        <v>4</v>
      </c>
      <c r="D45" s="91">
        <v>-1</v>
      </c>
      <c r="E45" s="91" t="s">
        <v>300</v>
      </c>
      <c r="F45" s="91" t="s">
        <v>300</v>
      </c>
      <c r="G45" s="91">
        <v>-4</v>
      </c>
      <c r="H45" s="91">
        <v>-2</v>
      </c>
      <c r="I45" s="209">
        <v>2</v>
      </c>
      <c r="J45" s="209">
        <v>12</v>
      </c>
      <c r="K45" s="209">
        <v>28</v>
      </c>
      <c r="L45" s="209">
        <v>-4</v>
      </c>
      <c r="M45" s="209">
        <v>11</v>
      </c>
      <c r="N45" s="209">
        <v>-6</v>
      </c>
      <c r="O45" s="222">
        <v>5</v>
      </c>
    </row>
    <row r="46" spans="1:15" s="19" customFormat="1" ht="15" customHeight="1" x14ac:dyDescent="0.2">
      <c r="A46" s="20"/>
      <c r="B46" s="20" t="s">
        <v>397</v>
      </c>
      <c r="C46" s="345" t="s">
        <v>401</v>
      </c>
      <c r="D46" s="91" t="s">
        <v>299</v>
      </c>
      <c r="E46" s="91" t="s">
        <v>299</v>
      </c>
      <c r="F46" s="91" t="s">
        <v>299</v>
      </c>
      <c r="G46" s="91" t="s">
        <v>299</v>
      </c>
      <c r="H46" s="91" t="s">
        <v>299</v>
      </c>
      <c r="I46" s="91" t="s">
        <v>299</v>
      </c>
      <c r="J46" s="91">
        <v>-591</v>
      </c>
      <c r="K46" s="209">
        <v>-591</v>
      </c>
      <c r="L46" s="209">
        <v>-585</v>
      </c>
      <c r="M46" s="209">
        <v>-497</v>
      </c>
      <c r="N46" s="209">
        <v>-234</v>
      </c>
      <c r="O46" s="222">
        <v>-21</v>
      </c>
    </row>
    <row r="47" spans="1:15" s="19" customFormat="1" ht="15" customHeight="1" x14ac:dyDescent="0.2">
      <c r="A47" s="152"/>
      <c r="B47" s="141" t="s">
        <v>393</v>
      </c>
      <c r="C47" s="180" t="s">
        <v>396</v>
      </c>
      <c r="D47" s="154">
        <v>65</v>
      </c>
      <c r="E47" s="154">
        <v>23</v>
      </c>
      <c r="F47" s="154">
        <v>48</v>
      </c>
      <c r="G47" s="154">
        <v>45</v>
      </c>
      <c r="H47" s="154">
        <v>31</v>
      </c>
      <c r="I47" s="154">
        <v>70</v>
      </c>
      <c r="J47" s="154">
        <v>-472</v>
      </c>
      <c r="K47" s="154">
        <v>-364</v>
      </c>
      <c r="L47" s="154">
        <v>-576</v>
      </c>
      <c r="M47" s="154">
        <v>-468</v>
      </c>
      <c r="N47" s="154">
        <v>-217</v>
      </c>
      <c r="O47" s="155">
        <v>34</v>
      </c>
    </row>
    <row r="48" spans="1:15" s="19" customFormat="1" ht="15" customHeight="1" x14ac:dyDescent="0.2">
      <c r="A48" s="20" t="s">
        <v>423</v>
      </c>
      <c r="B48" s="386"/>
      <c r="C48" s="24" t="s">
        <v>462</v>
      </c>
      <c r="D48" s="335" t="s">
        <v>299</v>
      </c>
      <c r="E48" s="335" t="s">
        <v>299</v>
      </c>
      <c r="F48" s="335" t="s">
        <v>299</v>
      </c>
      <c r="G48" s="335" t="s">
        <v>299</v>
      </c>
      <c r="H48" s="335" t="s">
        <v>299</v>
      </c>
      <c r="I48" s="335">
        <v>52</v>
      </c>
      <c r="J48" s="336">
        <v>16</v>
      </c>
      <c r="K48" s="336">
        <v>12</v>
      </c>
      <c r="L48" s="527" t="s">
        <v>299</v>
      </c>
      <c r="M48" s="91" t="s">
        <v>299</v>
      </c>
      <c r="N48" s="91" t="s">
        <v>421</v>
      </c>
      <c r="O48" s="92" t="s">
        <v>558</v>
      </c>
    </row>
    <row r="49" spans="1:17" s="19" customFormat="1" ht="15" customHeight="1" x14ac:dyDescent="0.2">
      <c r="A49" s="177" t="s">
        <v>238</v>
      </c>
      <c r="B49" s="158"/>
      <c r="C49" s="159" t="s">
        <v>138</v>
      </c>
      <c r="D49" s="160">
        <v>11793</v>
      </c>
      <c r="E49" s="160">
        <v>12658</v>
      </c>
      <c r="F49" s="160">
        <v>13194</v>
      </c>
      <c r="G49" s="160">
        <v>14020</v>
      </c>
      <c r="H49" s="160">
        <v>14961</v>
      </c>
      <c r="I49" s="160">
        <v>16160</v>
      </c>
      <c r="J49" s="160">
        <v>16582</v>
      </c>
      <c r="K49" s="160">
        <v>11299</v>
      </c>
      <c r="L49" s="160">
        <v>4971</v>
      </c>
      <c r="M49" s="160">
        <v>7446</v>
      </c>
      <c r="N49" s="160">
        <v>11527</v>
      </c>
      <c r="O49" s="161">
        <v>13084</v>
      </c>
    </row>
    <row r="50" spans="1:17" s="19" customFormat="1" ht="9.75" customHeight="1" x14ac:dyDescent="0.2">
      <c r="A50" s="9"/>
      <c r="B50" s="9"/>
      <c r="C50" s="21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133"/>
    </row>
    <row r="51" spans="1:17" s="19" customFormat="1" ht="15" customHeight="1" x14ac:dyDescent="0.2">
      <c r="A51" s="162" t="s">
        <v>240</v>
      </c>
      <c r="B51" s="162"/>
      <c r="C51" s="163" t="s">
        <v>139</v>
      </c>
      <c r="D51" s="164">
        <v>18164</v>
      </c>
      <c r="E51" s="164">
        <v>19730</v>
      </c>
      <c r="F51" s="164">
        <v>19965</v>
      </c>
      <c r="G51" s="164">
        <v>23132</v>
      </c>
      <c r="H51" s="164">
        <v>26506</v>
      </c>
      <c r="I51" s="164">
        <v>25066</v>
      </c>
      <c r="J51" s="164">
        <v>26595</v>
      </c>
      <c r="K51" s="164">
        <v>25638</v>
      </c>
      <c r="L51" s="164">
        <v>23312</v>
      </c>
      <c r="M51" s="164">
        <v>22283</v>
      </c>
      <c r="N51" s="164">
        <v>20945</v>
      </c>
      <c r="O51" s="165">
        <v>20640</v>
      </c>
    </row>
    <row r="52" spans="1:17" s="33" customFormat="1" ht="10.5" customHeight="1" x14ac:dyDescent="0.2">
      <c r="B52" s="52"/>
    </row>
    <row r="53" spans="1:17" s="19" customFormat="1" ht="10.5" customHeight="1" x14ac:dyDescent="0.2">
      <c r="B53" s="52"/>
    </row>
    <row r="54" spans="1:17" s="19" customFormat="1" ht="13.5" customHeight="1" x14ac:dyDescent="0.2"/>
    <row r="55" spans="1:17" s="19" customFormat="1" ht="13.5" customHeight="1" x14ac:dyDescent="0.2"/>
    <row r="56" spans="1:17" s="19" customFormat="1" ht="13.5" customHeight="1" x14ac:dyDescent="0.2">
      <c r="B56" s="19" t="s">
        <v>303</v>
      </c>
      <c r="C56" s="349">
        <v>2007</v>
      </c>
      <c r="D56" s="134">
        <v>2008</v>
      </c>
      <c r="E56" s="134">
        <v>2009</v>
      </c>
      <c r="F56" s="134">
        <v>2010</v>
      </c>
      <c r="G56" s="134">
        <v>2011</v>
      </c>
      <c r="H56" s="134">
        <v>2012</v>
      </c>
      <c r="I56" s="134">
        <v>2013</v>
      </c>
      <c r="J56" s="134">
        <v>2014</v>
      </c>
      <c r="K56" s="134">
        <v>2015</v>
      </c>
      <c r="L56" s="134">
        <v>2016</v>
      </c>
      <c r="M56" s="134">
        <v>2017</v>
      </c>
      <c r="N56" s="134">
        <v>2018</v>
      </c>
      <c r="O56" s="257">
        <v>2019</v>
      </c>
    </row>
    <row r="57" spans="1:17" s="19" customFormat="1" ht="13.5" customHeight="1" x14ac:dyDescent="0.2">
      <c r="B57" s="210" t="s">
        <v>157</v>
      </c>
      <c r="C57" s="299">
        <v>6088.31</v>
      </c>
      <c r="D57" s="299">
        <v>4446.59</v>
      </c>
      <c r="E57" s="299">
        <v>5214.5619999999999</v>
      </c>
      <c r="F57" s="299">
        <v>4625.1530000000002</v>
      </c>
      <c r="G57" s="299">
        <v>6387.012393</v>
      </c>
      <c r="H57" s="299">
        <v>8867.9373830000004</v>
      </c>
      <c r="I57" s="299">
        <v>6703.5780000000004</v>
      </c>
      <c r="J57" s="299">
        <v>7540.5469999999996</v>
      </c>
      <c r="K57" s="299">
        <v>12355.029</v>
      </c>
      <c r="L57" s="299">
        <v>16774.141</v>
      </c>
      <c r="M57" s="299">
        <v>8623.4930000000004</v>
      </c>
      <c r="N57" s="299">
        <v>8242.8919999999998</v>
      </c>
      <c r="O57" s="299">
        <v>6822.8320000000003</v>
      </c>
      <c r="Q57" s="31"/>
    </row>
    <row r="58" spans="1:17" s="19" customFormat="1" ht="13.5" customHeight="1" x14ac:dyDescent="0.2">
      <c r="B58" s="210" t="s">
        <v>160</v>
      </c>
      <c r="C58" s="299">
        <v>2232.9749999999999</v>
      </c>
      <c r="D58" s="299">
        <v>1924.038</v>
      </c>
      <c r="E58" s="299">
        <v>1857.9490000000001</v>
      </c>
      <c r="F58" s="299">
        <v>2146.306</v>
      </c>
      <c r="G58" s="299">
        <v>2725.1784640000001</v>
      </c>
      <c r="H58" s="299">
        <v>2677.4538050000001</v>
      </c>
      <c r="I58" s="299">
        <v>2202.636</v>
      </c>
      <c r="J58" s="299">
        <v>2472.998</v>
      </c>
      <c r="K58" s="299">
        <v>1984.623</v>
      </c>
      <c r="L58" s="299">
        <v>1566.2809999999999</v>
      </c>
      <c r="M58" s="299">
        <v>14837.248</v>
      </c>
      <c r="N58" s="299">
        <v>1175.722</v>
      </c>
      <c r="O58" s="299">
        <v>733.83600000000001</v>
      </c>
    </row>
    <row r="59" spans="1:17" s="19" customFormat="1" ht="13.5" customHeight="1" x14ac:dyDescent="0.2">
      <c r="B59" s="210" t="s">
        <v>304</v>
      </c>
      <c r="C59" s="299">
        <v>10880.721</v>
      </c>
      <c r="D59" s="299">
        <v>11793.81</v>
      </c>
      <c r="E59" s="299">
        <v>12658.026</v>
      </c>
      <c r="F59" s="299">
        <v>13194.315000000001</v>
      </c>
      <c r="G59" s="299">
        <v>14020.633717000001</v>
      </c>
      <c r="H59" s="299">
        <v>14961.528286000001</v>
      </c>
      <c r="I59" s="299">
        <v>16160.343999999999</v>
      </c>
      <c r="J59" s="299">
        <v>16582.373</v>
      </c>
      <c r="K59" s="299">
        <v>11299.278</v>
      </c>
      <c r="L59" s="299">
        <v>4971.9279999999999</v>
      </c>
      <c r="M59" s="299">
        <v>7446.2979999999998</v>
      </c>
      <c r="N59" s="299">
        <v>11527.304</v>
      </c>
      <c r="O59" s="299">
        <v>13084.245000000001</v>
      </c>
    </row>
    <row r="60" spans="1:17" s="19" customFormat="1" ht="13.5" customHeight="1" x14ac:dyDescent="0.2"/>
    <row r="61" spans="1:17" s="19" customFormat="1" ht="9.6" x14ac:dyDescent="0.2"/>
    <row r="62" spans="1:17" s="19" customFormat="1" ht="9.6" x14ac:dyDescent="0.2"/>
    <row r="63" spans="1:17" s="19" customFormat="1" ht="9.6" x14ac:dyDescent="0.2"/>
    <row r="64" spans="1:17" s="19" customFormat="1" ht="9.6" x14ac:dyDescent="0.2"/>
    <row r="65" spans="1:15" s="19" customFormat="1" ht="9.6" x14ac:dyDescent="0.2"/>
    <row r="66" spans="1:15" s="19" customFormat="1" ht="9.6" x14ac:dyDescent="0.2"/>
    <row r="67" spans="1:15" s="19" customFormat="1" ht="9.6" x14ac:dyDescent="0.2"/>
    <row r="68" spans="1:15" s="19" customFormat="1" ht="10.8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M68" s="32"/>
      <c r="N68" s="32"/>
      <c r="O68" s="32"/>
    </row>
    <row r="69" spans="1:15" s="32" customFormat="1" ht="10.8" x14ac:dyDescent="0.2"/>
    <row r="70" spans="1:15" s="32" customFormat="1" ht="10.8" x14ac:dyDescent="0.2"/>
    <row r="71" spans="1:15" s="32" customFormat="1" ht="10.8" x14ac:dyDescent="0.2"/>
    <row r="72" spans="1:15" s="32" customFormat="1" ht="10.8" x14ac:dyDescent="0.2"/>
    <row r="73" spans="1:15" s="32" customForma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M73" s="10"/>
      <c r="N73" s="10"/>
      <c r="O73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Q36"/>
  <sheetViews>
    <sheetView showGridLines="0" view="pageBreakPreview" zoomScaleNormal="100" zoomScaleSheetLayoutView="100" workbookViewId="0">
      <pane xSplit="3" ySplit="5" topLeftCell="G6" activePane="bottomRight" state="frozen"/>
      <selection activeCell="D40" sqref="D40"/>
      <selection pane="topRight" activeCell="D40" sqref="D40"/>
      <selection pane="bottomLeft" activeCell="D40" sqref="D40"/>
      <selection pane="bottomRight" activeCell="C38" sqref="C38"/>
    </sheetView>
  </sheetViews>
  <sheetFormatPr defaultColWidth="9" defaultRowHeight="13.2" x14ac:dyDescent="0.2"/>
  <cols>
    <col min="1" max="1" width="1" style="33" customWidth="1"/>
    <col min="2" max="2" width="26.109375" style="33" customWidth="1"/>
    <col min="3" max="3" width="26" style="33" customWidth="1"/>
    <col min="4" max="5" width="10.6640625" style="33" hidden="1" customWidth="1"/>
    <col min="6" max="16" width="10.6640625" style="33" customWidth="1"/>
    <col min="17" max="17" width="3.6640625" style="33" customWidth="1"/>
    <col min="18" max="16384" width="9" style="33"/>
  </cols>
  <sheetData>
    <row r="1" spans="1:17" ht="13.5" customHeight="1" x14ac:dyDescent="0.2"/>
    <row r="2" spans="1:17" ht="22.5" customHeight="1" x14ac:dyDescent="0.2">
      <c r="A2" s="149"/>
      <c r="B2" s="34" t="s">
        <v>278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58"/>
      <c r="Q2" s="258"/>
    </row>
    <row r="3" spans="1:17" s="10" customFormat="1" ht="22.5" customHeight="1" x14ac:dyDescent="0.2">
      <c r="A3" s="13"/>
      <c r="B3" s="14" t="s">
        <v>293</v>
      </c>
      <c r="C3" s="15"/>
      <c r="D3" s="374"/>
      <c r="F3" s="374" t="s">
        <v>467</v>
      </c>
      <c r="G3" s="15"/>
      <c r="H3" s="15"/>
      <c r="I3" s="15"/>
      <c r="J3" s="15"/>
      <c r="K3" s="15"/>
      <c r="L3" s="15"/>
      <c r="M3" s="351"/>
      <c r="N3" s="351"/>
      <c r="O3" s="351"/>
      <c r="P3" s="351"/>
      <c r="Q3" s="16"/>
    </row>
    <row r="4" spans="1:17" s="19" customFormat="1" ht="9.6" x14ac:dyDescent="0.2">
      <c r="A4" s="9"/>
      <c r="B4" s="9"/>
      <c r="C4" s="9"/>
      <c r="D4" s="9"/>
      <c r="E4" s="9"/>
      <c r="F4" s="9"/>
      <c r="G4" s="17"/>
      <c r="H4" s="65"/>
      <c r="I4" s="65"/>
      <c r="J4" s="65"/>
      <c r="K4" s="65"/>
      <c r="L4" s="65"/>
      <c r="M4" s="65"/>
      <c r="N4" s="65"/>
      <c r="P4" s="65" t="s">
        <v>63</v>
      </c>
    </row>
    <row r="5" spans="1:17" s="37" customFormat="1" ht="9.6" x14ac:dyDescent="0.2">
      <c r="A5" s="43"/>
      <c r="B5" s="43"/>
      <c r="C5" s="43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134">
        <v>2017</v>
      </c>
      <c r="N5" s="134">
        <v>2018</v>
      </c>
      <c r="O5" s="135">
        <v>2019</v>
      </c>
      <c r="P5" s="135" t="s">
        <v>553</v>
      </c>
    </row>
    <row r="6" spans="1:17" s="37" customFormat="1" ht="15" customHeight="1" x14ac:dyDescent="0.2">
      <c r="A6" s="82" t="s">
        <v>168</v>
      </c>
      <c r="B6" s="82"/>
      <c r="C6" s="83" t="s">
        <v>140</v>
      </c>
      <c r="D6" s="84">
        <v>23559</v>
      </c>
      <c r="E6" s="84">
        <v>24996</v>
      </c>
      <c r="F6" s="84">
        <v>26127</v>
      </c>
      <c r="G6" s="84">
        <v>27984</v>
      </c>
      <c r="H6" s="84">
        <v>32604</v>
      </c>
      <c r="I6" s="84">
        <v>29290</v>
      </c>
      <c r="J6" s="84">
        <v>32500</v>
      </c>
      <c r="K6" s="84">
        <v>30485</v>
      </c>
      <c r="L6" s="84">
        <v>29792</v>
      </c>
      <c r="M6" s="84">
        <v>31024</v>
      </c>
      <c r="N6" s="84">
        <v>30393</v>
      </c>
      <c r="O6" s="85">
        <v>23641</v>
      </c>
      <c r="P6" s="85">
        <v>24000</v>
      </c>
    </row>
    <row r="7" spans="1:17" s="37" customFormat="1" ht="15" customHeight="1" x14ac:dyDescent="0.2">
      <c r="A7" s="43" t="s">
        <v>169</v>
      </c>
      <c r="B7" s="43"/>
      <c r="C7" s="86" t="s">
        <v>141</v>
      </c>
      <c r="D7" s="87">
        <v>17546</v>
      </c>
      <c r="E7" s="87">
        <v>18710</v>
      </c>
      <c r="F7" s="87">
        <v>20188</v>
      </c>
      <c r="G7" s="87">
        <v>21517</v>
      </c>
      <c r="H7" s="87">
        <v>25724</v>
      </c>
      <c r="I7" s="87">
        <v>22904</v>
      </c>
      <c r="J7" s="87">
        <v>24820</v>
      </c>
      <c r="K7" s="87">
        <v>29969</v>
      </c>
      <c r="L7" s="87">
        <v>21493</v>
      </c>
      <c r="M7" s="407">
        <v>21080</v>
      </c>
      <c r="N7" s="407">
        <v>19856</v>
      </c>
      <c r="O7" s="356">
        <v>14966</v>
      </c>
      <c r="P7" s="356" t="s">
        <v>390</v>
      </c>
    </row>
    <row r="8" spans="1:17" s="37" customFormat="1" ht="15" customHeight="1" x14ac:dyDescent="0.2">
      <c r="A8" s="136" t="s">
        <v>170</v>
      </c>
      <c r="B8" s="136"/>
      <c r="C8" s="137" t="s">
        <v>226</v>
      </c>
      <c r="D8" s="166">
        <v>6012</v>
      </c>
      <c r="E8" s="166">
        <v>6285</v>
      </c>
      <c r="F8" s="166">
        <v>5938</v>
      </c>
      <c r="G8" s="166">
        <v>6466</v>
      </c>
      <c r="H8" s="166">
        <v>6879</v>
      </c>
      <c r="I8" s="166">
        <v>6385</v>
      </c>
      <c r="J8" s="166">
        <v>7680</v>
      </c>
      <c r="K8" s="166">
        <v>515</v>
      </c>
      <c r="L8" s="166">
        <v>8299</v>
      </c>
      <c r="M8" s="408">
        <v>9944</v>
      </c>
      <c r="N8" s="408">
        <v>10536</v>
      </c>
      <c r="O8" s="357">
        <v>8674</v>
      </c>
      <c r="P8" s="357" t="s">
        <v>390</v>
      </c>
    </row>
    <row r="9" spans="1:17" s="37" customFormat="1" ht="15" customHeight="1" x14ac:dyDescent="0.2">
      <c r="A9" s="20" t="s">
        <v>171</v>
      </c>
      <c r="B9" s="43"/>
      <c r="C9" s="86" t="s">
        <v>142</v>
      </c>
      <c r="D9" s="87">
        <v>3512</v>
      </c>
      <c r="E9" s="87">
        <v>3714</v>
      </c>
      <c r="F9" s="87">
        <v>3448</v>
      </c>
      <c r="G9" s="87">
        <v>3508</v>
      </c>
      <c r="H9" s="87">
        <v>3469</v>
      </c>
      <c r="I9" s="87">
        <v>3660</v>
      </c>
      <c r="J9" s="87">
        <v>4345</v>
      </c>
      <c r="K9" s="87">
        <v>4639</v>
      </c>
      <c r="L9" s="87">
        <v>5644</v>
      </c>
      <c r="M9" s="407">
        <v>6592</v>
      </c>
      <c r="N9" s="407">
        <v>6174</v>
      </c>
      <c r="O9" s="356">
        <v>6341</v>
      </c>
      <c r="P9" s="356" t="s">
        <v>390</v>
      </c>
    </row>
    <row r="10" spans="1:17" s="37" customFormat="1" ht="15" customHeight="1" x14ac:dyDescent="0.2">
      <c r="A10" s="168" t="s">
        <v>440</v>
      </c>
      <c r="B10" s="168"/>
      <c r="C10" s="169" t="s">
        <v>444</v>
      </c>
      <c r="D10" s="170">
        <v>2499</v>
      </c>
      <c r="E10" s="170">
        <v>2571</v>
      </c>
      <c r="F10" s="170">
        <v>2489</v>
      </c>
      <c r="G10" s="170">
        <v>2957</v>
      </c>
      <c r="H10" s="170">
        <v>3410</v>
      </c>
      <c r="I10" s="170">
        <v>2724</v>
      </c>
      <c r="J10" s="170">
        <v>3335</v>
      </c>
      <c r="K10" s="170">
        <v>-4123</v>
      </c>
      <c r="L10" s="170">
        <v>2654</v>
      </c>
      <c r="M10" s="170">
        <v>3351</v>
      </c>
      <c r="N10" s="170">
        <v>4362</v>
      </c>
      <c r="O10" s="171">
        <v>2332</v>
      </c>
      <c r="P10" s="171">
        <v>2500</v>
      </c>
    </row>
    <row r="11" spans="1:17" s="37" customFormat="1" ht="15" customHeight="1" x14ac:dyDescent="0.2">
      <c r="A11" s="88" t="s">
        <v>174</v>
      </c>
      <c r="B11" s="88"/>
      <c r="C11" s="89" t="s">
        <v>109</v>
      </c>
      <c r="D11" s="90">
        <v>65</v>
      </c>
      <c r="E11" s="90">
        <v>72</v>
      </c>
      <c r="F11" s="90">
        <v>53</v>
      </c>
      <c r="G11" s="90">
        <v>43</v>
      </c>
      <c r="H11" s="90">
        <v>73</v>
      </c>
      <c r="I11" s="90">
        <v>61</v>
      </c>
      <c r="J11" s="90">
        <v>70</v>
      </c>
      <c r="K11" s="90">
        <v>71</v>
      </c>
      <c r="L11" s="90">
        <v>26</v>
      </c>
      <c r="M11" s="409">
        <v>53</v>
      </c>
      <c r="N11" s="409">
        <v>31</v>
      </c>
      <c r="O11" s="358">
        <v>27</v>
      </c>
      <c r="P11" s="358" t="s">
        <v>390</v>
      </c>
    </row>
    <row r="12" spans="1:17" s="37" customFormat="1" ht="15" customHeight="1" x14ac:dyDescent="0.2">
      <c r="A12" s="88" t="s">
        <v>175</v>
      </c>
      <c r="B12" s="88"/>
      <c r="C12" s="89" t="s">
        <v>441</v>
      </c>
      <c r="D12" s="90">
        <v>28</v>
      </c>
      <c r="E12" s="90">
        <v>12</v>
      </c>
      <c r="F12" s="90">
        <v>19</v>
      </c>
      <c r="G12" s="90">
        <v>70</v>
      </c>
      <c r="H12" s="90">
        <v>33</v>
      </c>
      <c r="I12" s="90">
        <v>49</v>
      </c>
      <c r="J12" s="90">
        <v>55</v>
      </c>
      <c r="K12" s="90">
        <v>30</v>
      </c>
      <c r="L12" s="90">
        <v>111</v>
      </c>
      <c r="M12" s="409">
        <v>227</v>
      </c>
      <c r="N12" s="409">
        <v>52</v>
      </c>
      <c r="O12" s="358">
        <v>14</v>
      </c>
      <c r="P12" s="358" t="s">
        <v>390</v>
      </c>
    </row>
    <row r="13" spans="1:17" s="37" customFormat="1" ht="15" customHeight="1" x14ac:dyDescent="0.2">
      <c r="A13" s="136" t="s">
        <v>442</v>
      </c>
      <c r="B13" s="136"/>
      <c r="C13" s="137" t="s">
        <v>445</v>
      </c>
      <c r="D13" s="166">
        <v>2537</v>
      </c>
      <c r="E13" s="166">
        <v>2630</v>
      </c>
      <c r="F13" s="166">
        <v>2524</v>
      </c>
      <c r="G13" s="166">
        <v>2930</v>
      </c>
      <c r="H13" s="166">
        <v>3450</v>
      </c>
      <c r="I13" s="166">
        <v>2736</v>
      </c>
      <c r="J13" s="166">
        <v>3350</v>
      </c>
      <c r="K13" s="166">
        <v>-4081</v>
      </c>
      <c r="L13" s="166">
        <v>2569</v>
      </c>
      <c r="M13" s="166">
        <v>3177</v>
      </c>
      <c r="N13" s="166">
        <v>4341</v>
      </c>
      <c r="O13" s="167">
        <v>2345</v>
      </c>
      <c r="P13" s="167">
        <v>2500</v>
      </c>
    </row>
    <row r="14" spans="1:17" s="37" customFormat="1" ht="15" customHeight="1" x14ac:dyDescent="0.2">
      <c r="A14" s="88" t="s">
        <v>242</v>
      </c>
      <c r="B14" s="88"/>
      <c r="C14" s="89" t="s">
        <v>227</v>
      </c>
      <c r="D14" s="90">
        <v>25</v>
      </c>
      <c r="E14" s="90" t="s">
        <v>299</v>
      </c>
      <c r="F14" s="90">
        <v>2</v>
      </c>
      <c r="G14" s="90">
        <v>95</v>
      </c>
      <c r="H14" s="90">
        <v>6</v>
      </c>
      <c r="I14" s="90">
        <v>24</v>
      </c>
      <c r="J14" s="90">
        <v>10</v>
      </c>
      <c r="K14" s="90">
        <v>6</v>
      </c>
      <c r="L14" s="90">
        <v>386</v>
      </c>
      <c r="M14" s="409">
        <v>4</v>
      </c>
      <c r="N14" s="409">
        <v>1674</v>
      </c>
      <c r="O14" s="358">
        <v>9</v>
      </c>
      <c r="P14" s="358" t="s">
        <v>390</v>
      </c>
      <c r="Q14" s="92"/>
    </row>
    <row r="15" spans="1:17" s="19" customFormat="1" ht="15" customHeight="1" x14ac:dyDescent="0.2">
      <c r="A15" s="88" t="s">
        <v>239</v>
      </c>
      <c r="B15" s="88"/>
      <c r="C15" s="89" t="s">
        <v>443</v>
      </c>
      <c r="D15" s="90">
        <v>202</v>
      </c>
      <c r="E15" s="90">
        <v>181</v>
      </c>
      <c r="F15" s="90">
        <v>796</v>
      </c>
      <c r="G15" s="90">
        <v>449</v>
      </c>
      <c r="H15" s="90">
        <v>271</v>
      </c>
      <c r="I15" s="90">
        <v>14</v>
      </c>
      <c r="J15" s="90">
        <v>101</v>
      </c>
      <c r="K15" s="90">
        <v>1039</v>
      </c>
      <c r="L15" s="90">
        <v>8351</v>
      </c>
      <c r="M15" s="409">
        <v>490</v>
      </c>
      <c r="N15" s="409">
        <v>298</v>
      </c>
      <c r="O15" s="358">
        <v>23</v>
      </c>
      <c r="P15" s="358" t="s">
        <v>390</v>
      </c>
    </row>
    <row r="16" spans="1:17" s="2" customFormat="1" ht="15" hidden="1" customHeight="1" x14ac:dyDescent="0.2">
      <c r="A16" s="20"/>
      <c r="B16" s="24" t="s">
        <v>5</v>
      </c>
      <c r="C16" s="24" t="s">
        <v>314</v>
      </c>
      <c r="D16" s="209" t="s">
        <v>299</v>
      </c>
      <c r="E16" s="209" t="s">
        <v>299</v>
      </c>
      <c r="F16" s="209">
        <v>729</v>
      </c>
      <c r="G16" s="209" t="s">
        <v>299</v>
      </c>
      <c r="H16" s="209">
        <v>83</v>
      </c>
      <c r="I16" s="209" t="s">
        <v>460</v>
      </c>
      <c r="J16" s="209" t="s">
        <v>460</v>
      </c>
      <c r="K16" s="209" t="s">
        <v>460</v>
      </c>
      <c r="L16" s="209" t="s">
        <v>460</v>
      </c>
      <c r="M16" s="410" t="s">
        <v>460</v>
      </c>
      <c r="N16" s="410" t="s">
        <v>460</v>
      </c>
      <c r="O16" s="359"/>
      <c r="P16" s="359" t="s">
        <v>390</v>
      </c>
    </row>
    <row r="17" spans="1:16" s="2" customFormat="1" ht="15" hidden="1" customHeight="1" x14ac:dyDescent="0.2">
      <c r="A17" s="20"/>
      <c r="B17" s="20" t="s">
        <v>122</v>
      </c>
      <c r="C17" s="24" t="s">
        <v>208</v>
      </c>
      <c r="D17" s="209">
        <v>202</v>
      </c>
      <c r="E17" s="209">
        <v>181</v>
      </c>
      <c r="F17" s="209">
        <v>67</v>
      </c>
      <c r="G17" s="209">
        <v>449</v>
      </c>
      <c r="H17" s="209">
        <v>187</v>
      </c>
      <c r="I17" s="209">
        <v>14</v>
      </c>
      <c r="J17" s="209">
        <v>101</v>
      </c>
      <c r="K17" s="209">
        <v>1039</v>
      </c>
      <c r="L17" s="209" t="s">
        <v>460</v>
      </c>
      <c r="M17" s="410" t="s">
        <v>460</v>
      </c>
      <c r="N17" s="410" t="s">
        <v>460</v>
      </c>
      <c r="O17" s="359"/>
      <c r="P17" s="359" t="s">
        <v>390</v>
      </c>
    </row>
    <row r="18" spans="1:16" s="37" customFormat="1" ht="15" customHeight="1" x14ac:dyDescent="0.2">
      <c r="A18" s="172" t="s">
        <v>446</v>
      </c>
      <c r="B18" s="172"/>
      <c r="C18" s="173" t="s">
        <v>447</v>
      </c>
      <c r="D18" s="174">
        <v>2360</v>
      </c>
      <c r="E18" s="174">
        <v>2449</v>
      </c>
      <c r="F18" s="174">
        <v>1729</v>
      </c>
      <c r="G18" s="174">
        <v>2577</v>
      </c>
      <c r="H18" s="174">
        <v>3186</v>
      </c>
      <c r="I18" s="174">
        <v>2746</v>
      </c>
      <c r="J18" s="174">
        <v>3258</v>
      </c>
      <c r="K18" s="174">
        <v>-5115</v>
      </c>
      <c r="L18" s="174">
        <v>-5395</v>
      </c>
      <c r="M18" s="411">
        <v>2691</v>
      </c>
      <c r="N18" s="411">
        <v>5717</v>
      </c>
      <c r="O18" s="360">
        <v>2331</v>
      </c>
      <c r="P18" s="360" t="s">
        <v>390</v>
      </c>
    </row>
    <row r="19" spans="1:16" s="37" customFormat="1" ht="15" customHeight="1" x14ac:dyDescent="0.2">
      <c r="A19" s="88" t="s">
        <v>6</v>
      </c>
      <c r="B19" s="88"/>
      <c r="C19" s="89" t="s">
        <v>7</v>
      </c>
      <c r="D19" s="90">
        <v>837</v>
      </c>
      <c r="E19" s="90">
        <v>1093</v>
      </c>
      <c r="F19" s="90">
        <v>732</v>
      </c>
      <c r="G19" s="90">
        <v>1068</v>
      </c>
      <c r="H19" s="90">
        <v>1221</v>
      </c>
      <c r="I19" s="323">
        <v>511</v>
      </c>
      <c r="J19" s="323">
        <v>1473</v>
      </c>
      <c r="K19" s="323">
        <v>727</v>
      </c>
      <c r="L19" s="323">
        <v>228</v>
      </c>
      <c r="M19" s="412">
        <v>269</v>
      </c>
      <c r="N19" s="412">
        <v>778</v>
      </c>
      <c r="O19" s="358">
        <v>418</v>
      </c>
      <c r="P19" s="358" t="s">
        <v>390</v>
      </c>
    </row>
    <row r="20" spans="1:16" s="37" customFormat="1" ht="15" customHeight="1" x14ac:dyDescent="0.2">
      <c r="A20" s="20" t="s">
        <v>9</v>
      </c>
      <c r="B20" s="20"/>
      <c r="C20" s="24" t="s">
        <v>8</v>
      </c>
      <c r="D20" s="91">
        <v>147</v>
      </c>
      <c r="E20" s="91">
        <v>-36</v>
      </c>
      <c r="F20" s="91" t="s">
        <v>300</v>
      </c>
      <c r="G20" s="91">
        <v>32</v>
      </c>
      <c r="H20" s="91">
        <v>220</v>
      </c>
      <c r="I20" s="324">
        <v>560</v>
      </c>
      <c r="J20" s="324">
        <v>-81</v>
      </c>
      <c r="K20" s="324">
        <v>-1137</v>
      </c>
      <c r="L20" s="324">
        <v>467</v>
      </c>
      <c r="M20" s="324">
        <v>54</v>
      </c>
      <c r="N20" s="324">
        <v>622</v>
      </c>
      <c r="O20" s="362">
        <v>-120</v>
      </c>
      <c r="P20" s="362" t="s">
        <v>390</v>
      </c>
    </row>
    <row r="21" spans="1:16" s="37" customFormat="1" ht="15" customHeight="1" x14ac:dyDescent="0.2">
      <c r="A21" s="387" t="s">
        <v>449</v>
      </c>
      <c r="B21" s="387"/>
      <c r="C21" s="388" t="s">
        <v>448</v>
      </c>
      <c r="D21" s="344" t="s">
        <v>299</v>
      </c>
      <c r="E21" s="344" t="s">
        <v>299</v>
      </c>
      <c r="F21" s="344" t="s">
        <v>299</v>
      </c>
      <c r="G21" s="344" t="s">
        <v>299</v>
      </c>
      <c r="H21" s="344" t="s">
        <v>299</v>
      </c>
      <c r="I21" s="344" t="s">
        <v>299</v>
      </c>
      <c r="J21" s="344">
        <v>1867</v>
      </c>
      <c r="K21" s="348">
        <v>-4705</v>
      </c>
      <c r="L21" s="344">
        <v>-6092</v>
      </c>
      <c r="M21" s="413">
        <v>2366</v>
      </c>
      <c r="N21" s="413">
        <v>4315</v>
      </c>
      <c r="O21" s="361">
        <v>2034</v>
      </c>
      <c r="P21" s="361" t="s">
        <v>390</v>
      </c>
    </row>
    <row r="22" spans="1:16" s="37" customFormat="1" ht="15" customHeight="1" x14ac:dyDescent="0.2">
      <c r="A22" s="20" t="s">
        <v>422</v>
      </c>
      <c r="B22" s="20"/>
      <c r="C22" s="24" t="s">
        <v>523</v>
      </c>
      <c r="D22" s="209" t="s">
        <v>299</v>
      </c>
      <c r="E22" s="209" t="s">
        <v>299</v>
      </c>
      <c r="F22" s="209" t="s">
        <v>299</v>
      </c>
      <c r="G22" s="209" t="s">
        <v>299</v>
      </c>
      <c r="H22" s="209" t="s">
        <v>299</v>
      </c>
      <c r="I22" s="209" t="s">
        <v>299</v>
      </c>
      <c r="J22" s="209">
        <v>3</v>
      </c>
      <c r="K22" s="324">
        <v>2</v>
      </c>
      <c r="L22" s="91">
        <v>2</v>
      </c>
      <c r="M22" s="414" t="s">
        <v>460</v>
      </c>
      <c r="N22" s="414" t="s">
        <v>460</v>
      </c>
      <c r="O22" s="362" t="s">
        <v>558</v>
      </c>
      <c r="P22" s="362" t="s">
        <v>390</v>
      </c>
    </row>
    <row r="23" spans="1:16" s="37" customFormat="1" ht="15" customHeight="1" x14ac:dyDescent="0.2">
      <c r="A23" s="528" t="s">
        <v>450</v>
      </c>
      <c r="B23" s="528"/>
      <c r="C23" s="389" t="s">
        <v>433</v>
      </c>
      <c r="D23" s="175">
        <v>1374</v>
      </c>
      <c r="E23" s="175">
        <v>1392</v>
      </c>
      <c r="F23" s="175">
        <v>997</v>
      </c>
      <c r="G23" s="175">
        <v>1476</v>
      </c>
      <c r="H23" s="175">
        <v>1743</v>
      </c>
      <c r="I23" s="175">
        <v>1674</v>
      </c>
      <c r="J23" s="175">
        <v>1863</v>
      </c>
      <c r="K23" s="175">
        <v>-4707</v>
      </c>
      <c r="L23" s="175">
        <v>-6094</v>
      </c>
      <c r="M23" s="175">
        <v>2366</v>
      </c>
      <c r="N23" s="175">
        <v>4315</v>
      </c>
      <c r="O23" s="176">
        <v>2034</v>
      </c>
      <c r="P23" s="176">
        <v>2100</v>
      </c>
    </row>
    <row r="24" spans="1:16" s="37" customFormat="1" ht="9.6" x14ac:dyDescent="0.2">
      <c r="A24" s="19"/>
      <c r="B24" s="94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s="37" customFormat="1" ht="9.6" x14ac:dyDescent="0.2">
      <c r="B25" s="52"/>
    </row>
    <row r="26" spans="1:16" s="39" customFormat="1" ht="10.8" x14ac:dyDescent="0.2"/>
    <row r="27" spans="1:16" s="39" customFormat="1" ht="10.8" x14ac:dyDescent="0.2"/>
    <row r="28" spans="1:16" s="39" customFormat="1" ht="10.8" x14ac:dyDescent="0.2">
      <c r="B28" s="19" t="s">
        <v>303</v>
      </c>
      <c r="C28" s="349">
        <v>2007</v>
      </c>
      <c r="D28" s="134">
        <v>2008</v>
      </c>
      <c r="E28" s="134">
        <v>2009</v>
      </c>
      <c r="F28" s="134">
        <v>2010</v>
      </c>
      <c r="G28" s="134">
        <v>2011</v>
      </c>
      <c r="H28" s="257">
        <v>2012</v>
      </c>
      <c r="I28" s="257">
        <v>2013</v>
      </c>
      <c r="J28" s="257">
        <v>2014</v>
      </c>
      <c r="K28" s="257">
        <v>2015</v>
      </c>
      <c r="L28" s="257">
        <v>2016</v>
      </c>
      <c r="M28" s="257">
        <v>2017</v>
      </c>
      <c r="N28" s="257">
        <v>2018</v>
      </c>
      <c r="O28" s="257">
        <v>2019</v>
      </c>
      <c r="P28" s="257" t="s">
        <v>554</v>
      </c>
    </row>
    <row r="29" spans="1:16" s="39" customFormat="1" ht="10.8" x14ac:dyDescent="0.2">
      <c r="B29" s="210" t="s">
        <v>168</v>
      </c>
      <c r="C29" s="217">
        <v>22997.546999999999</v>
      </c>
      <c r="D29" s="217">
        <v>23559.017</v>
      </c>
      <c r="E29" s="217">
        <v>24996.121999999999</v>
      </c>
      <c r="F29" s="217">
        <v>26127.026999999998</v>
      </c>
      <c r="G29" s="217">
        <v>27984.418205999998</v>
      </c>
      <c r="H29" s="217">
        <v>32604.403842</v>
      </c>
      <c r="I29" s="217">
        <v>29290.276596</v>
      </c>
      <c r="J29" s="217">
        <v>32500.616999999998</v>
      </c>
      <c r="K29" s="217">
        <v>30485.286</v>
      </c>
      <c r="L29" s="217">
        <v>29792.791000000001</v>
      </c>
      <c r="M29" s="217">
        <v>31024.694</v>
      </c>
      <c r="N29" s="217">
        <v>30393.669000000002</v>
      </c>
      <c r="O29" s="217">
        <v>23641.59</v>
      </c>
      <c r="P29" s="217">
        <v>24000</v>
      </c>
    </row>
    <row r="30" spans="1:16" s="39" customFormat="1" ht="10.8" x14ac:dyDescent="0.2">
      <c r="B30" s="210" t="s">
        <v>169</v>
      </c>
      <c r="C30" s="217">
        <v>16816.109</v>
      </c>
      <c r="D30" s="217">
        <v>17546.891</v>
      </c>
      <c r="E30" s="217">
        <v>18710.190999999999</v>
      </c>
      <c r="F30" s="217">
        <v>20188.623</v>
      </c>
      <c r="G30" s="217">
        <v>21517.613429000001</v>
      </c>
      <c r="H30" s="217">
        <v>25724.546715</v>
      </c>
      <c r="I30" s="217">
        <v>22904.924127999999</v>
      </c>
      <c r="J30" s="217">
        <v>24820.025000000001</v>
      </c>
      <c r="K30" s="217">
        <v>29969.440999999999</v>
      </c>
      <c r="L30" s="217">
        <v>21493.517</v>
      </c>
      <c r="M30" s="363">
        <v>21080.059000000001</v>
      </c>
      <c r="N30" s="363">
        <v>19856.994999999999</v>
      </c>
      <c r="O30" s="363">
        <v>14966.994000000001</v>
      </c>
      <c r="P30" s="363"/>
    </row>
    <row r="31" spans="1:16" s="39" customFormat="1" ht="10.8" x14ac:dyDescent="0.2">
      <c r="B31" s="210" t="s">
        <v>170</v>
      </c>
      <c r="C31" s="217">
        <v>6181.4369999999999</v>
      </c>
      <c r="D31" s="217">
        <v>6012.125</v>
      </c>
      <c r="E31" s="217">
        <v>6285.93</v>
      </c>
      <c r="F31" s="217">
        <v>5938.4030000000002</v>
      </c>
      <c r="G31" s="217">
        <v>6466.8047770000003</v>
      </c>
      <c r="H31" s="217">
        <v>6879.8571270000002</v>
      </c>
      <c r="I31" s="217">
        <v>6385.352468</v>
      </c>
      <c r="J31" s="217">
        <v>7680.5910000000003</v>
      </c>
      <c r="K31" s="217">
        <v>515.84400000000005</v>
      </c>
      <c r="L31" s="217">
        <v>8299.2729999999992</v>
      </c>
      <c r="M31" s="363">
        <v>9944.6350000000002</v>
      </c>
      <c r="N31" s="363">
        <v>10536.674000000001</v>
      </c>
      <c r="O31" s="363">
        <v>8674.5949999999993</v>
      </c>
      <c r="P31" s="363"/>
    </row>
    <row r="32" spans="1:16" s="39" customFormat="1" ht="10.8" x14ac:dyDescent="0.2">
      <c r="B32" s="210" t="s">
        <v>171</v>
      </c>
      <c r="C32" s="217">
        <v>3507.395</v>
      </c>
      <c r="D32" s="217">
        <v>3512.1950000000002</v>
      </c>
      <c r="E32" s="217">
        <v>3714.79</v>
      </c>
      <c r="F32" s="217">
        <v>3448.6039999999998</v>
      </c>
      <c r="G32" s="217">
        <v>3508.9051100000001</v>
      </c>
      <c r="H32" s="217">
        <v>3469.0176689999998</v>
      </c>
      <c r="I32" s="217">
        <v>3660.4952830000002</v>
      </c>
      <c r="J32" s="217">
        <v>4345.518</v>
      </c>
      <c r="K32" s="217">
        <v>4639.6350000000002</v>
      </c>
      <c r="L32" s="217">
        <v>5644.8410000000003</v>
      </c>
      <c r="M32" s="363">
        <v>6592.6549999999997</v>
      </c>
      <c r="N32" s="363">
        <v>6174.277</v>
      </c>
      <c r="O32" s="363">
        <v>6341.6260000000002</v>
      </c>
      <c r="P32" s="363"/>
    </row>
    <row r="33" spans="2:16" x14ac:dyDescent="0.2">
      <c r="B33" s="210" t="s">
        <v>173</v>
      </c>
      <c r="C33" s="217">
        <v>2674.0419999999999</v>
      </c>
      <c r="D33" s="217">
        <v>2499.9290000000001</v>
      </c>
      <c r="E33" s="217">
        <v>2571.14</v>
      </c>
      <c r="F33" s="217">
        <v>2489.7979999999998</v>
      </c>
      <c r="G33" s="217">
        <v>2957.8996670000001</v>
      </c>
      <c r="H33" s="217">
        <v>3410.8394579999999</v>
      </c>
      <c r="I33" s="217">
        <v>2724.8571849999998</v>
      </c>
      <c r="J33" s="217">
        <v>3335.0729999999999</v>
      </c>
      <c r="K33" s="217">
        <v>-4123.7910000000002</v>
      </c>
      <c r="L33" s="217">
        <v>2654.431</v>
      </c>
      <c r="M33" s="217">
        <v>3351.98</v>
      </c>
      <c r="N33" s="217">
        <v>4362.3969999999999</v>
      </c>
      <c r="O33" s="217">
        <v>2332.9679999999998</v>
      </c>
      <c r="P33" s="217">
        <v>2500</v>
      </c>
    </row>
    <row r="34" spans="2:16" x14ac:dyDescent="0.2">
      <c r="B34" s="211" t="s">
        <v>176</v>
      </c>
      <c r="C34" s="217">
        <v>2707.9090000000001</v>
      </c>
      <c r="D34" s="217">
        <v>2537.864</v>
      </c>
      <c r="E34" s="217">
        <v>2630.4760000000001</v>
      </c>
      <c r="F34" s="217">
        <v>2524.2660000000001</v>
      </c>
      <c r="G34" s="217">
        <v>2930.929623</v>
      </c>
      <c r="H34" s="217">
        <v>3450.9507290000001</v>
      </c>
      <c r="I34" s="217">
        <v>2736.82978</v>
      </c>
      <c r="J34" s="217">
        <v>3350.1179999999999</v>
      </c>
      <c r="K34" s="217">
        <v>-4081.9859999999999</v>
      </c>
      <c r="L34" s="217">
        <v>2569.66</v>
      </c>
      <c r="M34" s="217">
        <v>3177.4279999999999</v>
      </c>
      <c r="N34" s="217">
        <v>4341.5990000000002</v>
      </c>
      <c r="O34" s="217">
        <v>2345.9229999999998</v>
      </c>
      <c r="P34" s="217">
        <v>2500</v>
      </c>
    </row>
    <row r="35" spans="2:16" x14ac:dyDescent="0.2">
      <c r="B35" s="211" t="s">
        <v>305</v>
      </c>
      <c r="C35" s="217">
        <v>2680.8339999999998</v>
      </c>
      <c r="D35" s="217">
        <v>2360.2489999999998</v>
      </c>
      <c r="E35" s="217">
        <v>2449.1390000000001</v>
      </c>
      <c r="F35" s="217">
        <v>1729.787</v>
      </c>
      <c r="G35" s="217">
        <v>2577.5975830000002</v>
      </c>
      <c r="H35" s="217">
        <v>3186.3331750000002</v>
      </c>
      <c r="I35" s="217">
        <v>2746.7709949999999</v>
      </c>
      <c r="J35" s="217">
        <v>3258.6</v>
      </c>
      <c r="K35" s="217">
        <v>-5115.2430000000004</v>
      </c>
      <c r="L35" s="217">
        <v>-5395.3760000000002</v>
      </c>
      <c r="M35" s="352">
        <v>2691.2649999999999</v>
      </c>
      <c r="N35" s="352">
        <v>5717.8050000000003</v>
      </c>
      <c r="O35" s="363">
        <v>2331.9050000000002</v>
      </c>
      <c r="P35" s="363"/>
    </row>
    <row r="36" spans="2:16" x14ac:dyDescent="0.2">
      <c r="B36" s="211" t="s">
        <v>178</v>
      </c>
      <c r="C36" s="217">
        <v>1535.923</v>
      </c>
      <c r="D36" s="217">
        <v>1374.9269999999999</v>
      </c>
      <c r="E36" s="217">
        <v>1392.6020000000001</v>
      </c>
      <c r="F36" s="217">
        <v>997.38900000000001</v>
      </c>
      <c r="G36" s="217">
        <v>1476.6699599999999</v>
      </c>
      <c r="H36" s="217">
        <v>1743.669764</v>
      </c>
      <c r="I36" s="217">
        <v>1674.8340000000001</v>
      </c>
      <c r="J36" s="217">
        <v>1863.829</v>
      </c>
      <c r="K36" s="217">
        <v>-4707.7160000000003</v>
      </c>
      <c r="L36" s="217">
        <v>-6094.6109999999999</v>
      </c>
      <c r="M36" s="217">
        <v>2366.808</v>
      </c>
      <c r="N36" s="217">
        <v>4315.9260000000004</v>
      </c>
      <c r="O36" s="217">
        <v>2034.076</v>
      </c>
      <c r="P36" s="217">
        <v>2100</v>
      </c>
    </row>
  </sheetData>
  <mergeCells count="1">
    <mergeCell ref="A23:B23"/>
  </mergeCells>
  <phoneticPr fontId="2"/>
  <pageMargins left="0.31496062992125984" right="0.11811023622047245" top="0.98425196850393704" bottom="0.5118110236220472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T48"/>
  <sheetViews>
    <sheetView showGridLines="0" view="pageBreakPreview" zoomScale="115" zoomScaleNormal="100" zoomScaleSheetLayoutView="115" workbookViewId="0">
      <pane xSplit="4" topLeftCell="G1" activePane="topRight" state="frozen"/>
      <selection activeCell="D40" sqref="D40"/>
      <selection pane="topRight" activeCell="G5" sqref="G5"/>
    </sheetView>
  </sheetViews>
  <sheetFormatPr defaultColWidth="9" defaultRowHeight="13.2" x14ac:dyDescent="0.2"/>
  <cols>
    <col min="1" max="1" width="1" style="33" customWidth="1"/>
    <col min="2" max="2" width="2.88671875" style="33" customWidth="1"/>
    <col min="3" max="3" width="18.77734375" style="33" customWidth="1"/>
    <col min="4" max="4" width="27.77734375" style="1" bestFit="1" customWidth="1"/>
    <col min="5" max="6" width="10.6640625" style="33" hidden="1" customWidth="1"/>
    <col min="7" max="16" width="10.6640625" style="33" customWidth="1"/>
    <col min="17" max="17" width="1.33203125" style="33" customWidth="1"/>
    <col min="18" max="18" width="5.109375" style="33" customWidth="1"/>
    <col min="19" max="16384" width="9" style="33"/>
  </cols>
  <sheetData>
    <row r="1" spans="1:18" ht="13.5" customHeight="1" x14ac:dyDescent="0.2"/>
    <row r="2" spans="1:18" ht="22.5" customHeight="1" x14ac:dyDescent="0.2">
      <c r="A2" s="149"/>
      <c r="B2" s="34" t="s">
        <v>279</v>
      </c>
      <c r="C2" s="35"/>
      <c r="D2" s="182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10" customFormat="1" x14ac:dyDescent="0.2">
      <c r="A3" s="13"/>
      <c r="B3" s="14" t="s">
        <v>293</v>
      </c>
      <c r="C3" s="15"/>
      <c r="D3" s="5"/>
      <c r="E3" s="14"/>
      <c r="G3" s="14" t="s">
        <v>468</v>
      </c>
      <c r="H3" s="15"/>
      <c r="I3" s="16"/>
      <c r="J3" s="16"/>
      <c r="K3" s="16"/>
      <c r="L3" s="16"/>
      <c r="M3" s="16"/>
      <c r="N3" s="367"/>
      <c r="O3" s="367"/>
      <c r="P3" s="367"/>
      <c r="Q3" s="15"/>
    </row>
    <row r="4" spans="1:18" s="10" customFormat="1" x14ac:dyDescent="0.2">
      <c r="A4" s="13"/>
      <c r="B4" s="14"/>
      <c r="C4" s="15"/>
      <c r="D4" s="5"/>
      <c r="E4" s="14"/>
      <c r="G4" s="14" t="s">
        <v>466</v>
      </c>
      <c r="H4" s="15"/>
      <c r="I4" s="16"/>
      <c r="J4" s="16"/>
      <c r="K4" s="16"/>
      <c r="L4" s="16"/>
      <c r="M4" s="16"/>
      <c r="N4" s="367"/>
      <c r="O4" s="367"/>
      <c r="P4" s="367"/>
      <c r="Q4" s="15"/>
    </row>
    <row r="5" spans="1:18" s="37" customFormat="1" ht="9.6" x14ac:dyDescent="0.2">
      <c r="A5" s="38"/>
      <c r="B5" s="38"/>
      <c r="C5" s="38"/>
      <c r="D5" s="3"/>
      <c r="E5" s="375"/>
      <c r="F5" s="38"/>
      <c r="G5" s="38" t="s">
        <v>567</v>
      </c>
      <c r="H5" s="121"/>
      <c r="I5" s="65"/>
      <c r="J5" s="65"/>
      <c r="K5" s="65"/>
      <c r="L5" s="65"/>
      <c r="M5" s="65"/>
      <c r="N5" s="65"/>
      <c r="P5" s="65"/>
      <c r="Q5" s="38"/>
    </row>
    <row r="6" spans="1:18" s="37" customFormat="1" ht="9.6" x14ac:dyDescent="0.2">
      <c r="A6" s="38"/>
      <c r="B6" s="38"/>
      <c r="C6" s="38"/>
      <c r="D6" s="3"/>
      <c r="E6" s="375"/>
      <c r="F6" s="38"/>
      <c r="G6" s="38"/>
      <c r="H6" s="121"/>
      <c r="I6" s="65"/>
      <c r="J6" s="65"/>
      <c r="K6" s="65"/>
      <c r="L6" s="65"/>
      <c r="M6" s="65"/>
      <c r="N6" s="65"/>
      <c r="P6" s="65" t="s">
        <v>63</v>
      </c>
      <c r="Q6" s="38"/>
    </row>
    <row r="7" spans="1:18" s="37" customFormat="1" ht="9.6" x14ac:dyDescent="0.2">
      <c r="A7" s="43"/>
      <c r="B7" s="43"/>
      <c r="C7" s="43"/>
      <c r="D7" s="7"/>
      <c r="E7" s="134">
        <v>2008</v>
      </c>
      <c r="F7" s="134">
        <v>2009</v>
      </c>
      <c r="G7" s="134">
        <v>2010</v>
      </c>
      <c r="H7" s="134">
        <v>2011</v>
      </c>
      <c r="I7" s="134">
        <v>2012</v>
      </c>
      <c r="J7" s="134">
        <v>2013</v>
      </c>
      <c r="K7" s="134">
        <v>2014</v>
      </c>
      <c r="L7" s="134">
        <v>2015</v>
      </c>
      <c r="M7" s="134">
        <v>2016</v>
      </c>
      <c r="N7" s="134">
        <v>2017</v>
      </c>
      <c r="O7" s="134">
        <v>2018</v>
      </c>
      <c r="P7" s="135">
        <v>2019</v>
      </c>
      <c r="Q7" s="122"/>
    </row>
    <row r="8" spans="1:18" s="37" customFormat="1" ht="15" customHeight="1" x14ac:dyDescent="0.2">
      <c r="A8" s="168" t="s">
        <v>50</v>
      </c>
      <c r="B8" s="168"/>
      <c r="C8" s="168"/>
      <c r="D8" s="168" t="s">
        <v>332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4"/>
      <c r="Q8" s="123"/>
    </row>
    <row r="9" spans="1:18" s="37" customFormat="1" ht="15" customHeight="1" x14ac:dyDescent="0.2">
      <c r="A9" s="194"/>
      <c r="B9" s="189" t="s">
        <v>561</v>
      </c>
      <c r="C9" s="189"/>
      <c r="D9" s="189" t="s">
        <v>525</v>
      </c>
      <c r="E9" s="195">
        <v>11702</v>
      </c>
      <c r="F9" s="195">
        <v>11857</v>
      </c>
      <c r="G9" s="195">
        <v>13329</v>
      </c>
      <c r="H9" s="259">
        <v>15394</v>
      </c>
      <c r="I9" s="259">
        <v>18870</v>
      </c>
      <c r="J9" s="259">
        <v>15204</v>
      </c>
      <c r="K9" s="337">
        <v>17708</v>
      </c>
      <c r="L9" s="259">
        <v>14759</v>
      </c>
      <c r="M9" s="259">
        <v>13721</v>
      </c>
      <c r="N9" s="415">
        <v>15658</v>
      </c>
      <c r="O9" s="415">
        <v>16432</v>
      </c>
      <c r="P9" s="353">
        <v>11432</v>
      </c>
      <c r="Q9" s="124"/>
    </row>
    <row r="10" spans="1:18" s="37" customFormat="1" ht="15" customHeight="1" x14ac:dyDescent="0.2">
      <c r="A10" s="189"/>
      <c r="B10" s="189" t="s">
        <v>465</v>
      </c>
      <c r="C10" s="189"/>
      <c r="D10" s="189" t="s">
        <v>524</v>
      </c>
      <c r="E10" s="195">
        <v>5007</v>
      </c>
      <c r="F10" s="195">
        <v>5328</v>
      </c>
      <c r="G10" s="195">
        <v>4875</v>
      </c>
      <c r="H10" s="260">
        <v>4474</v>
      </c>
      <c r="I10" s="260">
        <v>5076</v>
      </c>
      <c r="J10" s="260">
        <v>4972</v>
      </c>
      <c r="K10" s="337">
        <v>4563</v>
      </c>
      <c r="L10" s="260">
        <v>4840</v>
      </c>
      <c r="M10" s="260">
        <v>5368</v>
      </c>
      <c r="N10" s="416">
        <v>4896</v>
      </c>
      <c r="O10" s="416">
        <v>4517</v>
      </c>
      <c r="P10" s="354">
        <v>4564</v>
      </c>
      <c r="Q10" s="124"/>
    </row>
    <row r="11" spans="1:18" s="37" customFormat="1" ht="15" customHeight="1" x14ac:dyDescent="0.2">
      <c r="A11" s="189"/>
      <c r="B11" s="189" t="s">
        <v>51</v>
      </c>
      <c r="C11" s="189"/>
      <c r="D11" s="189" t="s">
        <v>387</v>
      </c>
      <c r="E11" s="195">
        <v>4776</v>
      </c>
      <c r="F11" s="195">
        <v>5235</v>
      </c>
      <c r="G11" s="195">
        <v>5176</v>
      </c>
      <c r="H11" s="260">
        <v>5355</v>
      </c>
      <c r="I11" s="260">
        <v>5527</v>
      </c>
      <c r="J11" s="260">
        <v>5904</v>
      </c>
      <c r="K11" s="337">
        <v>6594</v>
      </c>
      <c r="L11" s="260">
        <v>6996</v>
      </c>
      <c r="M11" s="260">
        <v>7250</v>
      </c>
      <c r="N11" s="416">
        <v>7072</v>
      </c>
      <c r="O11" s="416">
        <v>7326</v>
      </c>
      <c r="P11" s="354">
        <v>7645</v>
      </c>
      <c r="Q11" s="124"/>
    </row>
    <row r="12" spans="1:18" s="37" customFormat="1" ht="15" customHeight="1" x14ac:dyDescent="0.2">
      <c r="A12" s="88"/>
      <c r="B12" s="88" t="s">
        <v>234</v>
      </c>
      <c r="C12" s="88"/>
      <c r="D12" s="88" t="s">
        <v>333</v>
      </c>
      <c r="E12" s="308">
        <v>732</v>
      </c>
      <c r="F12" s="308">
        <v>829</v>
      </c>
      <c r="G12" s="308">
        <v>1042</v>
      </c>
      <c r="H12" s="403">
        <v>1121</v>
      </c>
      <c r="I12" s="403">
        <v>1271</v>
      </c>
      <c r="J12" s="403">
        <v>1432</v>
      </c>
      <c r="K12" s="404">
        <v>1706</v>
      </c>
      <c r="L12" s="403">
        <v>1892</v>
      </c>
      <c r="M12" s="403">
        <v>2246</v>
      </c>
      <c r="N12" s="417">
        <v>3396</v>
      </c>
      <c r="O12" s="417">
        <v>2117</v>
      </c>
      <c r="P12" s="390" t="s">
        <v>559</v>
      </c>
      <c r="Q12" s="124"/>
    </row>
    <row r="13" spans="1:18" s="37" customFormat="1" ht="15" customHeight="1" x14ac:dyDescent="0.2">
      <c r="A13" s="196"/>
      <c r="B13" s="196" t="s">
        <v>52</v>
      </c>
      <c r="C13" s="196"/>
      <c r="D13" s="196" t="s">
        <v>302</v>
      </c>
      <c r="E13" s="197">
        <v>1342</v>
      </c>
      <c r="F13" s="197">
        <v>1747</v>
      </c>
      <c r="G13" s="197">
        <v>1702</v>
      </c>
      <c r="H13" s="405">
        <v>1638</v>
      </c>
      <c r="I13" s="405">
        <v>1858</v>
      </c>
      <c r="J13" s="405">
        <v>1776</v>
      </c>
      <c r="K13" s="406">
        <v>1928</v>
      </c>
      <c r="L13" s="405">
        <v>1996</v>
      </c>
      <c r="M13" s="405">
        <v>1205</v>
      </c>
      <c r="N13" s="418" t="s">
        <v>460</v>
      </c>
      <c r="O13" s="418" t="s">
        <v>464</v>
      </c>
      <c r="P13" s="355" t="s">
        <v>390</v>
      </c>
      <c r="Q13" s="124"/>
    </row>
    <row r="14" spans="1:18" s="19" customFormat="1" ht="16.5" customHeight="1" x14ac:dyDescent="0.2">
      <c r="A14" s="40"/>
      <c r="B14" s="52" t="s">
        <v>530</v>
      </c>
      <c r="C14" s="4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</row>
    <row r="15" spans="1:18" s="19" customFormat="1" ht="9.75" customHeight="1" x14ac:dyDescent="0.2">
      <c r="A15" s="9"/>
      <c r="B15" s="9"/>
      <c r="C15" s="21"/>
      <c r="D15" s="53"/>
      <c r="E15" s="53"/>
      <c r="F15" s="53"/>
      <c r="G15" s="53"/>
      <c r="H15" s="65"/>
      <c r="I15" s="65"/>
      <c r="J15" s="65"/>
      <c r="K15" s="65"/>
      <c r="L15" s="65"/>
      <c r="M15" s="65"/>
      <c r="N15" s="65"/>
      <c r="O15" s="65"/>
      <c r="P15" s="65" t="s">
        <v>63</v>
      </c>
    </row>
    <row r="16" spans="1:18" s="37" customFormat="1" ht="15" customHeight="1" x14ac:dyDescent="0.2">
      <c r="A16" s="190" t="s">
        <v>368</v>
      </c>
      <c r="B16" s="190"/>
      <c r="C16" s="191"/>
      <c r="D16" s="192" t="s">
        <v>53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3"/>
    </row>
    <row r="17" spans="1:17" s="37" customFormat="1" ht="15" customHeight="1" x14ac:dyDescent="0.2">
      <c r="A17" s="189"/>
      <c r="B17" s="189" t="s">
        <v>54</v>
      </c>
      <c r="C17" s="189"/>
      <c r="D17" s="238" t="s">
        <v>295</v>
      </c>
      <c r="E17" s="195">
        <v>10858</v>
      </c>
      <c r="F17" s="195">
        <v>9664</v>
      </c>
      <c r="G17" s="195">
        <v>10043</v>
      </c>
      <c r="H17" s="260">
        <v>11172</v>
      </c>
      <c r="I17" s="260">
        <v>12634</v>
      </c>
      <c r="J17" s="325">
        <v>10131</v>
      </c>
      <c r="K17" s="339">
        <v>10953</v>
      </c>
      <c r="L17" s="339">
        <v>9299</v>
      </c>
      <c r="M17" s="339">
        <v>10267</v>
      </c>
      <c r="N17" s="419">
        <v>10631</v>
      </c>
      <c r="O17" s="419">
        <v>10936</v>
      </c>
      <c r="P17" s="354">
        <v>6047</v>
      </c>
      <c r="Q17" s="124"/>
    </row>
    <row r="18" spans="1:17" s="37" customFormat="1" ht="15" customHeight="1" x14ac:dyDescent="0.2">
      <c r="A18" s="189"/>
      <c r="B18" s="189" t="s">
        <v>56</v>
      </c>
      <c r="C18" s="189"/>
      <c r="D18" s="238" t="s">
        <v>297</v>
      </c>
      <c r="E18" s="195" t="s">
        <v>299</v>
      </c>
      <c r="F18" s="195">
        <v>1214</v>
      </c>
      <c r="G18" s="195">
        <v>1660</v>
      </c>
      <c r="H18" s="260">
        <v>2873</v>
      </c>
      <c r="I18" s="260">
        <v>4882</v>
      </c>
      <c r="J18" s="260">
        <v>3536</v>
      </c>
      <c r="K18" s="337">
        <v>4373</v>
      </c>
      <c r="L18" s="337">
        <v>3115</v>
      </c>
      <c r="M18" s="337">
        <v>2610</v>
      </c>
      <c r="N18" s="420">
        <v>3225</v>
      </c>
      <c r="O18" s="420">
        <v>3611</v>
      </c>
      <c r="P18" s="519">
        <v>3670</v>
      </c>
      <c r="Q18" s="124"/>
    </row>
    <row r="19" spans="1:17" s="37" customFormat="1" ht="15" customHeight="1" x14ac:dyDescent="0.2">
      <c r="A19" s="189"/>
      <c r="B19" s="189" t="s">
        <v>55</v>
      </c>
      <c r="C19" s="189"/>
      <c r="D19" s="238" t="s">
        <v>296</v>
      </c>
      <c r="E19" s="195">
        <v>1368</v>
      </c>
      <c r="F19" s="195">
        <v>1347</v>
      </c>
      <c r="G19" s="195">
        <v>1774</v>
      </c>
      <c r="H19" s="260">
        <v>1579</v>
      </c>
      <c r="I19" s="260">
        <v>1342</v>
      </c>
      <c r="J19" s="260">
        <v>1056</v>
      </c>
      <c r="K19" s="337">
        <v>952</v>
      </c>
      <c r="L19" s="337">
        <v>865</v>
      </c>
      <c r="M19" s="337">
        <v>743</v>
      </c>
      <c r="N19" s="419">
        <v>796</v>
      </c>
      <c r="O19" s="419">
        <v>856</v>
      </c>
      <c r="P19" s="354">
        <v>719</v>
      </c>
      <c r="Q19" s="124"/>
    </row>
    <row r="20" spans="1:17" s="37" customFormat="1" ht="15" customHeight="1" x14ac:dyDescent="0.2">
      <c r="A20" s="196"/>
      <c r="B20" s="196" t="s">
        <v>57</v>
      </c>
      <c r="C20" s="196"/>
      <c r="D20" s="239" t="s">
        <v>298</v>
      </c>
      <c r="E20" s="197">
        <v>1098</v>
      </c>
      <c r="F20" s="197">
        <v>1168</v>
      </c>
      <c r="G20" s="197">
        <v>1278</v>
      </c>
      <c r="H20" s="261">
        <v>1208</v>
      </c>
      <c r="I20" s="261">
        <v>1166</v>
      </c>
      <c r="J20" s="261">
        <v>1349</v>
      </c>
      <c r="K20" s="338">
        <v>803</v>
      </c>
      <c r="L20" s="261">
        <v>740</v>
      </c>
      <c r="M20" s="261">
        <v>948</v>
      </c>
      <c r="N20" s="418">
        <v>854</v>
      </c>
      <c r="O20" s="418">
        <v>957</v>
      </c>
      <c r="P20" s="355">
        <v>1044</v>
      </c>
      <c r="Q20" s="124"/>
    </row>
    <row r="21" spans="1:17" s="37" customFormat="1" ht="12.75" customHeight="1" x14ac:dyDescent="0.2">
      <c r="A21" s="125"/>
      <c r="B21" s="125"/>
      <c r="C21" s="125"/>
      <c r="D21" s="6"/>
      <c r="E21" s="125"/>
      <c r="F21" s="125"/>
      <c r="G21" s="125"/>
      <c r="H21" s="19"/>
      <c r="I21" s="19"/>
      <c r="J21" s="19"/>
      <c r="K21" s="19"/>
      <c r="L21" s="19"/>
      <c r="M21" s="19"/>
      <c r="N21" s="19"/>
      <c r="O21" s="19"/>
      <c r="P21" s="19"/>
      <c r="Q21" s="125"/>
    </row>
    <row r="22" spans="1:17" s="19" customFormat="1" ht="9.75" hidden="1" customHeight="1" x14ac:dyDescent="0.2">
      <c r="A22" s="9"/>
      <c r="B22" s="9"/>
      <c r="C22" s="21"/>
      <c r="D22" s="53"/>
      <c r="E22" s="53"/>
      <c r="F22" s="53"/>
      <c r="G22" s="53"/>
      <c r="H22" s="65"/>
      <c r="I22" s="65"/>
      <c r="J22" s="65"/>
      <c r="K22" s="65"/>
      <c r="L22" s="65"/>
      <c r="M22" s="65"/>
      <c r="N22" s="65"/>
      <c r="O22" s="65" t="s">
        <v>63</v>
      </c>
      <c r="P22" s="65"/>
    </row>
    <row r="23" spans="1:17" s="37" customFormat="1" ht="15" hidden="1" customHeight="1" x14ac:dyDescent="0.2">
      <c r="A23" s="190" t="s">
        <v>367</v>
      </c>
      <c r="B23" s="190"/>
      <c r="C23" s="191"/>
      <c r="D23" s="168" t="s">
        <v>369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3"/>
      <c r="P23" s="505"/>
    </row>
    <row r="24" spans="1:17" s="37" customFormat="1" ht="15" hidden="1" customHeight="1" x14ac:dyDescent="0.2">
      <c r="A24" s="88"/>
      <c r="B24" s="88" t="s">
        <v>374</v>
      </c>
      <c r="C24" s="88"/>
      <c r="D24" s="317" t="s">
        <v>382</v>
      </c>
      <c r="E24" s="308">
        <v>18780</v>
      </c>
      <c r="F24" s="308">
        <v>19758</v>
      </c>
      <c r="G24" s="308">
        <v>20949</v>
      </c>
      <c r="H24" s="309">
        <v>22625</v>
      </c>
      <c r="I24" s="309">
        <v>27076</v>
      </c>
      <c r="J24" s="325">
        <v>23395</v>
      </c>
      <c r="K24" s="339">
        <v>25868</v>
      </c>
      <c r="L24" s="339">
        <v>23492</v>
      </c>
      <c r="M24" s="325">
        <v>22537</v>
      </c>
      <c r="N24" s="417">
        <v>23901</v>
      </c>
      <c r="O24" s="390"/>
      <c r="P24" s="391"/>
      <c r="Q24" s="124"/>
    </row>
    <row r="25" spans="1:17" s="37" customFormat="1" ht="15" hidden="1" customHeight="1" x14ac:dyDescent="0.2">
      <c r="A25" s="20"/>
      <c r="B25" s="20"/>
      <c r="C25" s="20" t="s">
        <v>370</v>
      </c>
      <c r="D25" s="318" t="s">
        <v>377</v>
      </c>
      <c r="E25" s="312">
        <v>8450</v>
      </c>
      <c r="F25" s="312">
        <v>8826</v>
      </c>
      <c r="G25" s="312">
        <v>8895</v>
      </c>
      <c r="H25" s="313">
        <v>9599</v>
      </c>
      <c r="I25" s="313">
        <v>10772</v>
      </c>
      <c r="J25" s="313">
        <v>11625</v>
      </c>
      <c r="K25" s="123">
        <v>12769</v>
      </c>
      <c r="L25" s="123">
        <v>13480</v>
      </c>
      <c r="M25" s="313">
        <v>13497</v>
      </c>
      <c r="N25" s="421">
        <v>13451</v>
      </c>
      <c r="O25" s="391"/>
      <c r="P25" s="391"/>
      <c r="Q25" s="124"/>
    </row>
    <row r="26" spans="1:17" s="37" customFormat="1" ht="15" hidden="1" customHeight="1" x14ac:dyDescent="0.2">
      <c r="A26" s="20"/>
      <c r="B26" s="20"/>
      <c r="C26" s="20" t="s">
        <v>371</v>
      </c>
      <c r="D26" s="318" t="s">
        <v>378</v>
      </c>
      <c r="E26" s="312">
        <v>8562</v>
      </c>
      <c r="F26" s="312">
        <v>9096</v>
      </c>
      <c r="G26" s="312">
        <v>10703</v>
      </c>
      <c r="H26" s="313">
        <v>11672</v>
      </c>
      <c r="I26" s="313">
        <v>15245</v>
      </c>
      <c r="J26" s="313">
        <v>10869</v>
      </c>
      <c r="K26" s="123">
        <v>12188</v>
      </c>
      <c r="L26" s="123">
        <v>9024</v>
      </c>
      <c r="M26" s="313">
        <v>8152</v>
      </c>
      <c r="N26" s="421">
        <v>9800</v>
      </c>
      <c r="O26" s="391"/>
      <c r="P26" s="391"/>
      <c r="Q26" s="124"/>
    </row>
    <row r="27" spans="1:17" s="37" customFormat="1" ht="15" hidden="1" customHeight="1" x14ac:dyDescent="0.2">
      <c r="A27" s="30"/>
      <c r="B27" s="30"/>
      <c r="C27" s="30" t="s">
        <v>373</v>
      </c>
      <c r="D27" s="319" t="s">
        <v>383</v>
      </c>
      <c r="E27" s="310">
        <v>1766</v>
      </c>
      <c r="F27" s="310">
        <v>1836</v>
      </c>
      <c r="G27" s="310">
        <v>1350</v>
      </c>
      <c r="H27" s="311">
        <v>1353</v>
      </c>
      <c r="I27" s="311">
        <v>1060</v>
      </c>
      <c r="J27" s="311">
        <v>900</v>
      </c>
      <c r="K27" s="340">
        <v>910</v>
      </c>
      <c r="L27" s="340">
        <v>987</v>
      </c>
      <c r="M27" s="311">
        <v>887</v>
      </c>
      <c r="N27" s="422">
        <v>649</v>
      </c>
      <c r="O27" s="393"/>
      <c r="P27" s="391"/>
      <c r="Q27" s="124"/>
    </row>
    <row r="28" spans="1:17" s="37" customFormat="1" ht="15" hidden="1" customHeight="1" x14ac:dyDescent="0.2">
      <c r="A28" s="88"/>
      <c r="B28" s="88" t="s">
        <v>375</v>
      </c>
      <c r="C28" s="88"/>
      <c r="D28" s="317" t="s">
        <v>379</v>
      </c>
      <c r="E28" s="308">
        <v>4778</v>
      </c>
      <c r="F28" s="308">
        <v>5237</v>
      </c>
      <c r="G28" s="308">
        <v>5177</v>
      </c>
      <c r="H28" s="309">
        <v>5359</v>
      </c>
      <c r="I28" s="309">
        <v>5528</v>
      </c>
      <c r="J28" s="309">
        <v>5895</v>
      </c>
      <c r="K28" s="341">
        <v>6631</v>
      </c>
      <c r="L28" s="341">
        <v>6992</v>
      </c>
      <c r="M28" s="309">
        <v>7254</v>
      </c>
      <c r="N28" s="421">
        <v>7122</v>
      </c>
      <c r="O28" s="391"/>
      <c r="P28" s="391"/>
      <c r="Q28" s="124"/>
    </row>
    <row r="29" spans="1:17" s="37" customFormat="1" ht="15" hidden="1" customHeight="1" x14ac:dyDescent="0.2">
      <c r="A29" s="20"/>
      <c r="B29" s="20"/>
      <c r="C29" s="20" t="s">
        <v>372</v>
      </c>
      <c r="D29" s="318" t="s">
        <v>380</v>
      </c>
      <c r="E29" s="312">
        <v>4299</v>
      </c>
      <c r="F29" s="312">
        <v>4527</v>
      </c>
      <c r="G29" s="312">
        <v>4508</v>
      </c>
      <c r="H29" s="313">
        <v>4922</v>
      </c>
      <c r="I29" s="313">
        <v>5232</v>
      </c>
      <c r="J29" s="313">
        <v>5627</v>
      </c>
      <c r="K29" s="123">
        <v>6337</v>
      </c>
      <c r="L29" s="123">
        <v>6766</v>
      </c>
      <c r="M29" s="313">
        <v>7187</v>
      </c>
      <c r="N29" s="421">
        <v>7081</v>
      </c>
      <c r="O29" s="391"/>
      <c r="P29" s="391"/>
      <c r="Q29" s="124"/>
    </row>
    <row r="30" spans="1:17" s="37" customFormat="1" ht="15" hidden="1" customHeight="1" x14ac:dyDescent="0.2">
      <c r="A30" s="314"/>
      <c r="B30" s="314"/>
      <c r="C30" s="314" t="s">
        <v>376</v>
      </c>
      <c r="D30" s="320" t="s">
        <v>381</v>
      </c>
      <c r="E30" s="315">
        <v>479</v>
      </c>
      <c r="F30" s="315">
        <v>709</v>
      </c>
      <c r="G30" s="315">
        <v>668</v>
      </c>
      <c r="H30" s="316">
        <v>436</v>
      </c>
      <c r="I30" s="316">
        <v>296</v>
      </c>
      <c r="J30" s="316">
        <v>267</v>
      </c>
      <c r="K30" s="342">
        <v>294</v>
      </c>
      <c r="L30" s="342">
        <v>225</v>
      </c>
      <c r="M30" s="316">
        <v>67</v>
      </c>
      <c r="N30" s="423">
        <v>41</v>
      </c>
      <c r="O30" s="392"/>
      <c r="P30" s="391"/>
      <c r="Q30" s="124"/>
    </row>
    <row r="31" spans="1:17" s="37" customFormat="1" ht="12.75" hidden="1" customHeight="1" x14ac:dyDescent="0.2">
      <c r="A31" s="125"/>
      <c r="B31" s="52"/>
      <c r="C31" s="125"/>
      <c r="D31" s="6"/>
      <c r="E31" s="125"/>
      <c r="F31" s="125"/>
      <c r="G31" s="125"/>
      <c r="H31" s="125"/>
      <c r="I31" s="19"/>
      <c r="J31" s="19"/>
      <c r="K31" s="19"/>
      <c r="L31" s="19"/>
      <c r="M31" s="19"/>
      <c r="N31" s="19"/>
      <c r="O31" s="19"/>
      <c r="P31" s="19"/>
      <c r="Q31" s="125"/>
    </row>
    <row r="32" spans="1:17" s="37" customFormat="1" ht="12.75" customHeight="1" x14ac:dyDescent="0.2">
      <c r="A32" s="19"/>
      <c r="B32" s="19"/>
      <c r="C32" s="19" t="s">
        <v>529</v>
      </c>
      <c r="D32" s="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20" s="37" customFormat="1" ht="12.75" customHeight="1" x14ac:dyDescent="0.2">
      <c r="A33" s="19"/>
      <c r="B33" s="19"/>
      <c r="C33" s="19"/>
      <c r="D33" s="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20" s="37" customFormat="1" ht="12.75" customHeight="1" x14ac:dyDescent="0.2">
      <c r="A34" s="19"/>
      <c r="B34" s="19"/>
      <c r="C34" s="19"/>
      <c r="D34" s="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20" s="37" customFormat="1" ht="12.75" customHeight="1" x14ac:dyDescent="0.2">
      <c r="A35" s="19"/>
      <c r="B35" s="19"/>
      <c r="C35" s="19"/>
      <c r="D35" s="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20" s="37" customFormat="1" ht="12.75" customHeight="1" x14ac:dyDescent="0.2">
      <c r="A36" s="19"/>
      <c r="B36" s="19"/>
      <c r="C36" s="19"/>
      <c r="D36" s="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20" s="37" customFormat="1" ht="12.75" customHeight="1" x14ac:dyDescent="0.2">
      <c r="A37" s="19"/>
      <c r="B37" s="19"/>
      <c r="C37" s="19"/>
      <c r="D37" s="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20" s="39" customFormat="1" ht="12.75" customHeight="1" x14ac:dyDescent="0.2">
      <c r="A38" s="32"/>
      <c r="B38" s="32"/>
      <c r="C38" s="32"/>
      <c r="D38" s="8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20" s="39" customFormat="1" ht="12.75" customHeight="1" x14ac:dyDescent="0.2">
      <c r="A39" s="32"/>
      <c r="B39" s="32"/>
      <c r="C39" s="32"/>
      <c r="D39" s="8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20" s="39" customFormat="1" ht="12.75" customHeight="1" x14ac:dyDescent="0.2">
      <c r="A40" s="32"/>
      <c r="B40" s="32"/>
      <c r="C40" s="32"/>
      <c r="D40" s="8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20" s="39" customFormat="1" ht="12.75" customHeight="1" x14ac:dyDescent="0.2">
      <c r="A41" s="32"/>
      <c r="B41" s="32"/>
      <c r="C41" s="32"/>
      <c r="D41" s="8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T41" s="64"/>
    </row>
    <row r="42" spans="1:20" s="39" customFormat="1" ht="10.8" x14ac:dyDescent="0.2">
      <c r="A42" s="32"/>
      <c r="B42" s="32"/>
      <c r="C42" s="32"/>
      <c r="D42" s="8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4" spans="1:20" x14ac:dyDescent="0.2">
      <c r="D44" s="33"/>
    </row>
    <row r="45" spans="1:20" x14ac:dyDescent="0.2">
      <c r="D45" s="33"/>
    </row>
    <row r="46" spans="1:20" x14ac:dyDescent="0.2">
      <c r="D46" s="33"/>
    </row>
    <row r="47" spans="1:20" x14ac:dyDescent="0.2">
      <c r="D47" s="33"/>
    </row>
    <row r="48" spans="1:20" x14ac:dyDescent="0.2">
      <c r="D48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T62"/>
  <sheetViews>
    <sheetView showGridLines="0" view="pageBreakPreview" topLeftCell="A22" zoomScaleNormal="100" zoomScaleSheetLayoutView="100" workbookViewId="0">
      <pane xSplit="3" topLeftCell="F1" activePane="topRight" state="frozen"/>
      <selection activeCell="D40" sqref="D40"/>
      <selection pane="topRight" activeCell="O51" sqref="O51"/>
    </sheetView>
  </sheetViews>
  <sheetFormatPr defaultColWidth="9" defaultRowHeight="13.2" x14ac:dyDescent="0.2"/>
  <cols>
    <col min="1" max="1" width="1" style="33" customWidth="1"/>
    <col min="2" max="2" width="20.6640625" style="33" customWidth="1"/>
    <col min="3" max="3" width="33" style="33" customWidth="1"/>
    <col min="4" max="5" width="10.6640625" style="33" hidden="1" customWidth="1"/>
    <col min="6" max="15" width="10.6640625" style="33" customWidth="1"/>
    <col min="16" max="16" width="3.77734375" style="33" customWidth="1"/>
    <col min="17" max="16384" width="9" style="33"/>
  </cols>
  <sheetData>
    <row r="1" spans="1:16" ht="13.5" customHeight="1" x14ac:dyDescent="0.2"/>
    <row r="2" spans="1:16" ht="22.5" customHeight="1" x14ac:dyDescent="0.2">
      <c r="A2" s="149"/>
      <c r="B2" s="34" t="s">
        <v>277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10" customFormat="1" ht="22.5" customHeight="1" x14ac:dyDescent="0.2">
      <c r="A3" s="44"/>
      <c r="B3" s="14" t="s">
        <v>293</v>
      </c>
      <c r="C3" s="41"/>
      <c r="D3" s="374"/>
      <c r="F3" s="374" t="s">
        <v>467</v>
      </c>
      <c r="G3" s="41"/>
      <c r="H3" s="41"/>
      <c r="I3" s="41"/>
      <c r="J3" s="41"/>
      <c r="K3" s="41"/>
      <c r="L3" s="368"/>
      <c r="M3" s="368"/>
      <c r="N3" s="368"/>
      <c r="O3" s="368"/>
      <c r="P3" s="16"/>
    </row>
    <row r="4" spans="1:16" s="37" customFormat="1" ht="9.6" x14ac:dyDescent="0.2">
      <c r="A4" s="36"/>
      <c r="B4" s="36"/>
      <c r="C4" s="36"/>
      <c r="D4" s="36"/>
      <c r="E4" s="36"/>
      <c r="F4" s="36"/>
      <c r="G4" s="116"/>
      <c r="H4" s="65"/>
      <c r="I4" s="65"/>
      <c r="J4" s="65"/>
      <c r="K4" s="65"/>
      <c r="L4" s="65"/>
      <c r="M4" s="65"/>
      <c r="O4" s="65" t="s">
        <v>63</v>
      </c>
    </row>
    <row r="5" spans="1:16" s="37" customFormat="1" ht="9.6" x14ac:dyDescent="0.2">
      <c r="A5" s="46"/>
      <c r="B5" s="46"/>
      <c r="C5" s="46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326">
        <v>2013</v>
      </c>
      <c r="J5" s="326">
        <v>2014</v>
      </c>
      <c r="K5" s="326">
        <v>2015</v>
      </c>
      <c r="L5" s="326">
        <v>2016</v>
      </c>
      <c r="M5" s="326">
        <v>2017</v>
      </c>
      <c r="N5" s="326">
        <v>2018</v>
      </c>
      <c r="O5" s="302">
        <v>2019</v>
      </c>
    </row>
    <row r="6" spans="1:16" s="37" customFormat="1" ht="15" customHeight="1" x14ac:dyDescent="0.2">
      <c r="A6" s="529" t="s">
        <v>180</v>
      </c>
      <c r="B6" s="529"/>
      <c r="C6" s="103" t="s">
        <v>110</v>
      </c>
      <c r="D6" s="104"/>
      <c r="E6" s="104"/>
      <c r="F6" s="104"/>
      <c r="G6" s="104"/>
      <c r="H6" s="104"/>
      <c r="I6" s="327"/>
      <c r="J6" s="327"/>
      <c r="K6" s="327"/>
      <c r="L6" s="327"/>
      <c r="M6" s="327"/>
      <c r="N6" s="327"/>
      <c r="O6" s="301"/>
    </row>
    <row r="7" spans="1:16" s="37" customFormat="1" ht="15" customHeight="1" x14ac:dyDescent="0.2">
      <c r="A7" s="49"/>
      <c r="B7" s="57" t="s">
        <v>424</v>
      </c>
      <c r="C7" s="218" t="s">
        <v>483</v>
      </c>
      <c r="D7" s="105">
        <v>2360</v>
      </c>
      <c r="E7" s="105">
        <v>2449</v>
      </c>
      <c r="F7" s="105">
        <v>1729</v>
      </c>
      <c r="G7" s="105">
        <v>2577</v>
      </c>
      <c r="H7" s="105">
        <v>3186</v>
      </c>
      <c r="I7" s="105">
        <v>2746</v>
      </c>
      <c r="J7" s="105">
        <v>3258</v>
      </c>
      <c r="K7" s="105">
        <v>-5115</v>
      </c>
      <c r="L7" s="105">
        <v>-5395</v>
      </c>
      <c r="M7" s="105">
        <v>2691</v>
      </c>
      <c r="N7" s="105">
        <v>5717</v>
      </c>
      <c r="O7" s="106">
        <v>2331</v>
      </c>
    </row>
    <row r="8" spans="1:16" s="37" customFormat="1" ht="15" customHeight="1" x14ac:dyDescent="0.2">
      <c r="A8" s="49"/>
      <c r="B8" s="57" t="s">
        <v>172</v>
      </c>
      <c r="C8" s="218" t="s">
        <v>484</v>
      </c>
      <c r="D8" s="105">
        <v>863</v>
      </c>
      <c r="E8" s="105">
        <v>780</v>
      </c>
      <c r="F8" s="105">
        <v>894</v>
      </c>
      <c r="G8" s="105">
        <v>1316</v>
      </c>
      <c r="H8" s="105">
        <v>1801</v>
      </c>
      <c r="I8" s="105">
        <v>2160</v>
      </c>
      <c r="J8" s="105">
        <v>2351</v>
      </c>
      <c r="K8" s="105">
        <v>2738</v>
      </c>
      <c r="L8" s="105">
        <v>2899</v>
      </c>
      <c r="M8" s="105">
        <v>2739</v>
      </c>
      <c r="N8" s="105">
        <v>2099</v>
      </c>
      <c r="O8" s="106">
        <v>1888</v>
      </c>
    </row>
    <row r="9" spans="1:16" s="37" customFormat="1" ht="15" customHeight="1" x14ac:dyDescent="0.2">
      <c r="A9" s="49"/>
      <c r="B9" s="57" t="s">
        <v>398</v>
      </c>
      <c r="C9" s="218" t="s">
        <v>485</v>
      </c>
      <c r="D9" s="223" t="s">
        <v>299</v>
      </c>
      <c r="E9" s="223" t="s">
        <v>299</v>
      </c>
      <c r="F9" s="223" t="s">
        <v>299</v>
      </c>
      <c r="G9" s="223" t="s">
        <v>299</v>
      </c>
      <c r="H9" s="223" t="s">
        <v>299</v>
      </c>
      <c r="I9" s="223" t="s">
        <v>299</v>
      </c>
      <c r="J9" s="219">
        <v>85</v>
      </c>
      <c r="K9" s="105">
        <v>86</v>
      </c>
      <c r="L9" s="105">
        <v>87</v>
      </c>
      <c r="M9" s="105">
        <v>87</v>
      </c>
      <c r="N9" s="105">
        <v>87</v>
      </c>
      <c r="O9" s="106">
        <v>87</v>
      </c>
    </row>
    <row r="10" spans="1:16" s="37" customFormat="1" ht="15" customHeight="1" x14ac:dyDescent="0.2">
      <c r="A10" s="49"/>
      <c r="B10" s="57" t="s">
        <v>486</v>
      </c>
      <c r="C10" s="218" t="s">
        <v>487</v>
      </c>
      <c r="D10" s="105" t="s">
        <v>299</v>
      </c>
      <c r="E10" s="105">
        <v>24</v>
      </c>
      <c r="F10" s="105">
        <v>24</v>
      </c>
      <c r="G10" s="105">
        <v>325</v>
      </c>
      <c r="H10" s="105">
        <v>146</v>
      </c>
      <c r="I10" s="105" t="s">
        <v>299</v>
      </c>
      <c r="J10" s="219">
        <v>85</v>
      </c>
      <c r="K10" s="219">
        <v>1034</v>
      </c>
      <c r="L10" s="219">
        <v>1254</v>
      </c>
      <c r="M10" s="219">
        <v>336</v>
      </c>
      <c r="N10" s="219" t="s">
        <v>301</v>
      </c>
      <c r="O10" s="223" t="s">
        <v>559</v>
      </c>
    </row>
    <row r="11" spans="1:16" s="37" customFormat="1" ht="15" customHeight="1" x14ac:dyDescent="0.2">
      <c r="A11" s="49"/>
      <c r="B11" s="57" t="s">
        <v>532</v>
      </c>
      <c r="C11" s="218" t="s">
        <v>531</v>
      </c>
      <c r="D11" s="105"/>
      <c r="E11" s="223" t="s">
        <v>299</v>
      </c>
      <c r="F11" s="223" t="s">
        <v>299</v>
      </c>
      <c r="G11" s="223" t="s">
        <v>299</v>
      </c>
      <c r="H11" s="223" t="s">
        <v>299</v>
      </c>
      <c r="I11" s="223" t="s">
        <v>299</v>
      </c>
      <c r="J11" s="223" t="s">
        <v>299</v>
      </c>
      <c r="K11" s="223" t="s">
        <v>299</v>
      </c>
      <c r="L11" s="223" t="s">
        <v>299</v>
      </c>
      <c r="M11" s="223" t="s">
        <v>299</v>
      </c>
      <c r="N11" s="219">
        <v>264</v>
      </c>
      <c r="O11" s="223" t="s">
        <v>559</v>
      </c>
    </row>
    <row r="12" spans="1:16" s="37" customFormat="1" ht="15" customHeight="1" x14ac:dyDescent="0.2">
      <c r="A12" s="49"/>
      <c r="B12" s="57" t="s">
        <v>425</v>
      </c>
      <c r="C12" s="218" t="s">
        <v>488</v>
      </c>
      <c r="D12" s="223" t="s">
        <v>299</v>
      </c>
      <c r="E12" s="223" t="s">
        <v>299</v>
      </c>
      <c r="F12" s="223" t="s">
        <v>299</v>
      </c>
      <c r="G12" s="223" t="s">
        <v>299</v>
      </c>
      <c r="H12" s="223" t="s">
        <v>299</v>
      </c>
      <c r="I12" s="223" t="s">
        <v>299</v>
      </c>
      <c r="J12" s="223" t="s">
        <v>299</v>
      </c>
      <c r="K12" s="223" t="s">
        <v>299</v>
      </c>
      <c r="L12" s="219">
        <v>19</v>
      </c>
      <c r="M12" s="219" t="s">
        <v>299</v>
      </c>
      <c r="N12" s="219">
        <v>-1674</v>
      </c>
      <c r="O12" s="223" t="s">
        <v>559</v>
      </c>
    </row>
    <row r="13" spans="1:16" s="37" customFormat="1" ht="15" customHeight="1" x14ac:dyDescent="0.2">
      <c r="A13" s="49"/>
      <c r="B13" s="57" t="s">
        <v>489</v>
      </c>
      <c r="C13" s="218" t="s">
        <v>490</v>
      </c>
      <c r="D13" s="105" t="s">
        <v>300</v>
      </c>
      <c r="E13" s="105">
        <v>4</v>
      </c>
      <c r="F13" s="105">
        <v>21</v>
      </c>
      <c r="G13" s="105">
        <v>-21</v>
      </c>
      <c r="H13" s="105">
        <v>0</v>
      </c>
      <c r="I13" s="105" t="s">
        <v>300</v>
      </c>
      <c r="J13" s="105" t="s">
        <v>300</v>
      </c>
      <c r="K13" s="105">
        <v>0</v>
      </c>
      <c r="L13" s="105">
        <v>8</v>
      </c>
      <c r="M13" s="105">
        <v>29</v>
      </c>
      <c r="N13" s="105">
        <v>19</v>
      </c>
      <c r="O13" s="106">
        <v>63</v>
      </c>
    </row>
    <row r="14" spans="1:16" s="37" customFormat="1" ht="15" customHeight="1" x14ac:dyDescent="0.2">
      <c r="A14" s="49"/>
      <c r="B14" s="57" t="s">
        <v>491</v>
      </c>
      <c r="C14" s="218" t="s">
        <v>492</v>
      </c>
      <c r="D14" s="105">
        <v>-101</v>
      </c>
      <c r="E14" s="105">
        <v>254</v>
      </c>
      <c r="F14" s="105">
        <v>-51</v>
      </c>
      <c r="G14" s="105">
        <v>232</v>
      </c>
      <c r="H14" s="105">
        <v>-217</v>
      </c>
      <c r="I14" s="105">
        <v>-51</v>
      </c>
      <c r="J14" s="105">
        <v>243</v>
      </c>
      <c r="K14" s="105">
        <v>-429</v>
      </c>
      <c r="L14" s="105">
        <v>301</v>
      </c>
      <c r="M14" s="105">
        <v>108</v>
      </c>
      <c r="N14" s="105">
        <v>45</v>
      </c>
      <c r="O14" s="106">
        <v>-2</v>
      </c>
    </row>
    <row r="15" spans="1:16" s="37" customFormat="1" ht="15" customHeight="1" x14ac:dyDescent="0.2">
      <c r="A15" s="49"/>
      <c r="B15" s="57" t="s">
        <v>493</v>
      </c>
      <c r="C15" s="218" t="s">
        <v>494</v>
      </c>
      <c r="D15" s="105" t="s">
        <v>299</v>
      </c>
      <c r="E15" s="105" t="s">
        <v>299</v>
      </c>
      <c r="F15" s="105" t="s">
        <v>299</v>
      </c>
      <c r="G15" s="105" t="s">
        <v>299</v>
      </c>
      <c r="H15" s="105" t="s">
        <v>299</v>
      </c>
      <c r="I15" s="105" t="s">
        <v>299</v>
      </c>
      <c r="J15" s="105" t="s">
        <v>299</v>
      </c>
      <c r="K15" s="105">
        <v>2</v>
      </c>
      <c r="L15" s="105">
        <v>-2</v>
      </c>
      <c r="M15" s="105">
        <v>15</v>
      </c>
      <c r="N15" s="105">
        <v>20</v>
      </c>
      <c r="O15" s="106">
        <v>-35</v>
      </c>
    </row>
    <row r="16" spans="1:16" s="37" customFormat="1" ht="15" customHeight="1" x14ac:dyDescent="0.2">
      <c r="A16" s="49"/>
      <c r="B16" s="57" t="s">
        <v>427</v>
      </c>
      <c r="C16" s="218" t="s">
        <v>495</v>
      </c>
      <c r="D16" s="105" t="s">
        <v>299</v>
      </c>
      <c r="E16" s="105" t="s">
        <v>299</v>
      </c>
      <c r="F16" s="105" t="s">
        <v>299</v>
      </c>
      <c r="G16" s="105" t="s">
        <v>299</v>
      </c>
      <c r="H16" s="105" t="s">
        <v>299</v>
      </c>
      <c r="I16" s="105" t="s">
        <v>299</v>
      </c>
      <c r="J16" s="105" t="s">
        <v>299</v>
      </c>
      <c r="K16" s="105" t="s">
        <v>299</v>
      </c>
      <c r="L16" s="105">
        <v>503</v>
      </c>
      <c r="M16" s="105">
        <v>419</v>
      </c>
      <c r="N16" s="105">
        <v>-923</v>
      </c>
      <c r="O16" s="105" t="s">
        <v>301</v>
      </c>
    </row>
    <row r="17" spans="1:16" s="37" customFormat="1" ht="15" customHeight="1" x14ac:dyDescent="0.2">
      <c r="A17" s="49"/>
      <c r="B17" s="57" t="s">
        <v>496</v>
      </c>
      <c r="C17" s="218" t="s">
        <v>507</v>
      </c>
      <c r="D17" s="105" t="s">
        <v>299</v>
      </c>
      <c r="E17" s="105" t="s">
        <v>299</v>
      </c>
      <c r="F17" s="105" t="s">
        <v>299</v>
      </c>
      <c r="G17" s="105" t="s">
        <v>299</v>
      </c>
      <c r="H17" s="105" t="s">
        <v>299</v>
      </c>
      <c r="I17" s="105" t="s">
        <v>299</v>
      </c>
      <c r="J17" s="105" t="s">
        <v>299</v>
      </c>
      <c r="K17" s="105">
        <v>5876</v>
      </c>
      <c r="L17" s="105">
        <v>-4698</v>
      </c>
      <c r="M17" s="105">
        <v>-1177</v>
      </c>
      <c r="N17" s="105" t="s">
        <v>301</v>
      </c>
      <c r="O17" s="105" t="s">
        <v>301</v>
      </c>
    </row>
    <row r="18" spans="1:16" s="37" customFormat="1" ht="15" customHeight="1" x14ac:dyDescent="0.2">
      <c r="A18" s="49"/>
      <c r="B18" s="57" t="s">
        <v>426</v>
      </c>
      <c r="C18" s="218" t="s">
        <v>497</v>
      </c>
      <c r="D18" s="105" t="s">
        <v>299</v>
      </c>
      <c r="E18" s="105" t="s">
        <v>299</v>
      </c>
      <c r="F18" s="105" t="s">
        <v>299</v>
      </c>
      <c r="G18" s="105" t="s">
        <v>299</v>
      </c>
      <c r="H18" s="105" t="s">
        <v>299</v>
      </c>
      <c r="I18" s="105" t="s">
        <v>299</v>
      </c>
      <c r="J18" s="105" t="s">
        <v>299</v>
      </c>
      <c r="K18" s="105" t="s">
        <v>299</v>
      </c>
      <c r="L18" s="105">
        <v>6646</v>
      </c>
      <c r="M18" s="105" t="s">
        <v>299</v>
      </c>
      <c r="N18" s="105" t="s">
        <v>301</v>
      </c>
      <c r="O18" s="105" t="s">
        <v>301</v>
      </c>
    </row>
    <row r="19" spans="1:16" s="37" customFormat="1" ht="15" customHeight="1" x14ac:dyDescent="0.2">
      <c r="A19" s="49"/>
      <c r="B19" s="57" t="s">
        <v>428</v>
      </c>
      <c r="C19" s="218" t="s">
        <v>498</v>
      </c>
      <c r="D19" s="105" t="s">
        <v>299</v>
      </c>
      <c r="E19" s="105" t="s">
        <v>299</v>
      </c>
      <c r="F19" s="105" t="s">
        <v>299</v>
      </c>
      <c r="G19" s="105" t="s">
        <v>299</v>
      </c>
      <c r="H19" s="105" t="s">
        <v>299</v>
      </c>
      <c r="I19" s="105" t="s">
        <v>299</v>
      </c>
      <c r="J19" s="105" t="s">
        <v>299</v>
      </c>
      <c r="K19" s="105" t="s">
        <v>299</v>
      </c>
      <c r="L19" s="105">
        <v>392</v>
      </c>
      <c r="M19" s="105" t="s">
        <v>299</v>
      </c>
      <c r="N19" s="105" t="s">
        <v>301</v>
      </c>
      <c r="O19" s="105" t="s">
        <v>301</v>
      </c>
    </row>
    <row r="20" spans="1:16" s="398" customFormat="1" ht="15" customHeight="1" x14ac:dyDescent="0.2">
      <c r="A20" s="57"/>
      <c r="B20" s="496" t="s">
        <v>10</v>
      </c>
      <c r="C20" s="496" t="s">
        <v>111</v>
      </c>
      <c r="D20" s="107">
        <v>-319</v>
      </c>
      <c r="E20" s="107">
        <v>-63</v>
      </c>
      <c r="F20" s="107">
        <v>-258</v>
      </c>
      <c r="G20" s="107">
        <v>-204</v>
      </c>
      <c r="H20" s="107">
        <v>-223</v>
      </c>
      <c r="I20" s="107">
        <v>-169</v>
      </c>
      <c r="J20" s="107">
        <v>-849</v>
      </c>
      <c r="K20" s="107" t="s">
        <v>299</v>
      </c>
      <c r="L20" s="107" t="s">
        <v>299</v>
      </c>
      <c r="M20" s="107" t="s">
        <v>299</v>
      </c>
      <c r="N20" s="107" t="s">
        <v>299</v>
      </c>
      <c r="O20" s="107" t="s">
        <v>299</v>
      </c>
      <c r="P20" s="399"/>
    </row>
    <row r="21" spans="1:16" s="398" customFormat="1" ht="15" hidden="1" customHeight="1" x14ac:dyDescent="0.2">
      <c r="A21" s="57"/>
      <c r="B21" s="496" t="s">
        <v>399</v>
      </c>
      <c r="C21" s="496" t="s">
        <v>11</v>
      </c>
      <c r="D21" s="107">
        <v>11</v>
      </c>
      <c r="E21" s="107">
        <v>-155</v>
      </c>
      <c r="F21" s="107" t="s">
        <v>299</v>
      </c>
      <c r="G21" s="107" t="s">
        <v>299</v>
      </c>
      <c r="H21" s="107" t="s">
        <v>299</v>
      </c>
      <c r="I21" s="107" t="s">
        <v>299</v>
      </c>
      <c r="J21" s="107" t="s">
        <v>299</v>
      </c>
      <c r="K21" s="107" t="s">
        <v>299</v>
      </c>
      <c r="L21" s="107" t="s">
        <v>299</v>
      </c>
      <c r="M21" s="107" t="s">
        <v>299</v>
      </c>
      <c r="N21" s="107" t="s">
        <v>299</v>
      </c>
      <c r="O21" s="107" t="s">
        <v>299</v>
      </c>
      <c r="P21" s="399"/>
    </row>
    <row r="22" spans="1:16" s="37" customFormat="1" ht="15" customHeight="1" x14ac:dyDescent="0.2">
      <c r="A22" s="49"/>
      <c r="B22" s="57" t="s">
        <v>400</v>
      </c>
      <c r="C22" s="218" t="s">
        <v>499</v>
      </c>
      <c r="D22" s="223" t="s">
        <v>299</v>
      </c>
      <c r="E22" s="223" t="s">
        <v>299</v>
      </c>
      <c r="F22" s="223" t="s">
        <v>299</v>
      </c>
      <c r="G22" s="223" t="s">
        <v>299</v>
      </c>
      <c r="H22" s="223" t="s">
        <v>299</v>
      </c>
      <c r="I22" s="223" t="s">
        <v>299</v>
      </c>
      <c r="J22" s="219">
        <v>644</v>
      </c>
      <c r="K22" s="219">
        <v>-113</v>
      </c>
      <c r="L22" s="219">
        <v>-88</v>
      </c>
      <c r="M22" s="219">
        <v>-15</v>
      </c>
      <c r="N22" s="219">
        <v>-51</v>
      </c>
      <c r="O22" s="223">
        <v>-128</v>
      </c>
    </row>
    <row r="23" spans="1:16" s="398" customFormat="1" ht="15" customHeight="1" x14ac:dyDescent="0.2">
      <c r="A23" s="57"/>
      <c r="B23" s="496" t="s">
        <v>315</v>
      </c>
      <c r="C23" s="496" t="s">
        <v>329</v>
      </c>
      <c r="D23" s="108" t="s">
        <v>299</v>
      </c>
      <c r="E23" s="108" t="s">
        <v>299</v>
      </c>
      <c r="F23" s="108">
        <v>546</v>
      </c>
      <c r="G23" s="107">
        <v>-217</v>
      </c>
      <c r="H23" s="107">
        <v>-39</v>
      </c>
      <c r="I23" s="107">
        <v>-289</v>
      </c>
      <c r="J23" s="107" t="s">
        <v>299</v>
      </c>
      <c r="K23" s="107" t="s">
        <v>299</v>
      </c>
      <c r="L23" s="107" t="s">
        <v>299</v>
      </c>
      <c r="M23" s="107" t="s">
        <v>299</v>
      </c>
      <c r="N23" s="107" t="s">
        <v>299</v>
      </c>
      <c r="O23" s="107" t="s">
        <v>299</v>
      </c>
      <c r="P23" s="399"/>
    </row>
    <row r="24" spans="1:16" s="37" customFormat="1" ht="15" customHeight="1" x14ac:dyDescent="0.2">
      <c r="A24" s="49"/>
      <c r="B24" s="57" t="s">
        <v>500</v>
      </c>
      <c r="C24" s="218" t="s">
        <v>501</v>
      </c>
      <c r="D24" s="219">
        <v>-49</v>
      </c>
      <c r="E24" s="219">
        <v>-61</v>
      </c>
      <c r="F24" s="219">
        <v>-45</v>
      </c>
      <c r="G24" s="219">
        <v>-31</v>
      </c>
      <c r="H24" s="219">
        <v>-30</v>
      </c>
      <c r="I24" s="219">
        <v>-28</v>
      </c>
      <c r="J24" s="219">
        <v>-18</v>
      </c>
      <c r="K24" s="219">
        <v>-17</v>
      </c>
      <c r="L24" s="219">
        <v>-11</v>
      </c>
      <c r="M24" s="219">
        <v>-2</v>
      </c>
      <c r="N24" s="219">
        <v>-5</v>
      </c>
      <c r="O24" s="223">
        <v>-6</v>
      </c>
    </row>
    <row r="25" spans="1:16" s="37" customFormat="1" ht="15" customHeight="1" x14ac:dyDescent="0.2">
      <c r="A25" s="49"/>
      <c r="B25" s="57" t="s">
        <v>319</v>
      </c>
      <c r="C25" s="218" t="s">
        <v>502</v>
      </c>
      <c r="D25" s="219" t="s">
        <v>299</v>
      </c>
      <c r="E25" s="219" t="s">
        <v>299</v>
      </c>
      <c r="F25" s="219" t="s">
        <v>299</v>
      </c>
      <c r="G25" s="219">
        <v>16</v>
      </c>
      <c r="H25" s="219">
        <v>30</v>
      </c>
      <c r="I25" s="219">
        <v>28</v>
      </c>
      <c r="J25" s="219">
        <v>21</v>
      </c>
      <c r="K25" s="219">
        <v>14</v>
      </c>
      <c r="L25" s="219">
        <v>13</v>
      </c>
      <c r="M25" s="219">
        <v>53</v>
      </c>
      <c r="N25" s="219">
        <v>48</v>
      </c>
      <c r="O25" s="223">
        <v>7</v>
      </c>
    </row>
    <row r="26" spans="1:16" s="37" customFormat="1" ht="15" customHeight="1" x14ac:dyDescent="0.2">
      <c r="A26" s="49"/>
      <c r="B26" s="57" t="s">
        <v>316</v>
      </c>
      <c r="C26" s="218" t="s">
        <v>503</v>
      </c>
      <c r="D26" s="219">
        <v>-5</v>
      </c>
      <c r="E26" s="219">
        <v>-1</v>
      </c>
      <c r="F26" s="219">
        <v>0</v>
      </c>
      <c r="G26" s="219">
        <v>1</v>
      </c>
      <c r="H26" s="219">
        <v>1</v>
      </c>
      <c r="I26" s="219">
        <v>9</v>
      </c>
      <c r="J26" s="219">
        <v>4</v>
      </c>
      <c r="K26" s="219">
        <v>2</v>
      </c>
      <c r="L26" s="219">
        <v>0</v>
      </c>
      <c r="M26" s="219">
        <v>4</v>
      </c>
      <c r="N26" s="219">
        <v>1</v>
      </c>
      <c r="O26" s="223">
        <v>0</v>
      </c>
      <c r="P26" s="399"/>
    </row>
    <row r="27" spans="1:16" s="398" customFormat="1" ht="15" hidden="1" customHeight="1" x14ac:dyDescent="0.2">
      <c r="A27" s="394"/>
      <c r="B27" s="395" t="s">
        <v>199</v>
      </c>
      <c r="C27" s="395" t="s">
        <v>230</v>
      </c>
      <c r="D27" s="396" t="s">
        <v>299</v>
      </c>
      <c r="E27" s="396" t="s">
        <v>299</v>
      </c>
      <c r="F27" s="396" t="s">
        <v>299</v>
      </c>
      <c r="G27" s="396" t="s">
        <v>299</v>
      </c>
      <c r="H27" s="396" t="s">
        <v>299</v>
      </c>
      <c r="I27" s="396" t="s">
        <v>299</v>
      </c>
      <c r="J27" s="396" t="s">
        <v>299</v>
      </c>
      <c r="K27" s="396" t="s">
        <v>299</v>
      </c>
      <c r="L27" s="396" t="s">
        <v>299</v>
      </c>
      <c r="M27" s="396" t="s">
        <v>299</v>
      </c>
      <c r="N27" s="396" t="s">
        <v>299</v>
      </c>
      <c r="O27" s="397"/>
      <c r="P27" s="399" t="s">
        <v>463</v>
      </c>
    </row>
    <row r="28" spans="1:16" s="37" customFormat="1" ht="15" customHeight="1" x14ac:dyDescent="0.2">
      <c r="A28" s="57"/>
      <c r="B28" s="57" t="s">
        <v>12</v>
      </c>
      <c r="C28" s="218" t="s">
        <v>504</v>
      </c>
      <c r="D28" s="219">
        <v>31</v>
      </c>
      <c r="E28" s="219">
        <v>9</v>
      </c>
      <c r="F28" s="219">
        <v>9</v>
      </c>
      <c r="G28" s="219">
        <v>6</v>
      </c>
      <c r="H28" s="219">
        <v>35</v>
      </c>
      <c r="I28" s="219">
        <v>11</v>
      </c>
      <c r="J28" s="219">
        <v>5</v>
      </c>
      <c r="K28" s="219">
        <v>5</v>
      </c>
      <c r="L28" s="219">
        <v>7</v>
      </c>
      <c r="M28" s="219">
        <v>4</v>
      </c>
      <c r="N28" s="219">
        <v>34</v>
      </c>
      <c r="O28" s="223">
        <v>23</v>
      </c>
    </row>
    <row r="29" spans="1:16" s="37" customFormat="1" ht="15" hidden="1" customHeight="1" x14ac:dyDescent="0.2">
      <c r="A29" s="394"/>
      <c r="B29" s="394" t="s">
        <v>13</v>
      </c>
      <c r="C29" s="394" t="s">
        <v>505</v>
      </c>
      <c r="D29" s="396" t="s">
        <v>299</v>
      </c>
      <c r="E29" s="396" t="s">
        <v>299</v>
      </c>
      <c r="F29" s="396" t="s">
        <v>299</v>
      </c>
      <c r="G29" s="396" t="s">
        <v>299</v>
      </c>
      <c r="H29" s="396" t="s">
        <v>299</v>
      </c>
      <c r="I29" s="396" t="s">
        <v>299</v>
      </c>
      <c r="J29" s="396" t="s">
        <v>299</v>
      </c>
      <c r="K29" s="396" t="s">
        <v>299</v>
      </c>
      <c r="L29" s="396" t="s">
        <v>299</v>
      </c>
      <c r="M29" s="396" t="s">
        <v>299</v>
      </c>
      <c r="N29" s="396" t="s">
        <v>299</v>
      </c>
      <c r="O29" s="397"/>
      <c r="P29" s="399" t="s">
        <v>463</v>
      </c>
    </row>
    <row r="30" spans="1:16" s="37" customFormat="1" ht="15" hidden="1" customHeight="1" x14ac:dyDescent="0.2">
      <c r="A30" s="57"/>
      <c r="B30" s="57" t="s">
        <v>14</v>
      </c>
      <c r="C30" s="218" t="s">
        <v>506</v>
      </c>
      <c r="D30" s="219">
        <v>103</v>
      </c>
      <c r="E30" s="219">
        <v>5</v>
      </c>
      <c r="F30" s="219" t="s">
        <v>299</v>
      </c>
      <c r="G30" s="219" t="s">
        <v>299</v>
      </c>
      <c r="H30" s="219" t="s">
        <v>299</v>
      </c>
      <c r="I30" s="219" t="s">
        <v>299</v>
      </c>
      <c r="J30" s="219" t="s">
        <v>299</v>
      </c>
      <c r="K30" s="219" t="s">
        <v>299</v>
      </c>
      <c r="L30" s="219" t="s">
        <v>299</v>
      </c>
      <c r="M30" s="219" t="s">
        <v>299</v>
      </c>
      <c r="N30" s="219" t="s">
        <v>299</v>
      </c>
      <c r="O30" s="219" t="s">
        <v>299</v>
      </c>
    </row>
    <row r="31" spans="1:16" s="37" customFormat="1" ht="15" customHeight="1" x14ac:dyDescent="0.2">
      <c r="A31" s="57"/>
      <c r="B31" s="57" t="s">
        <v>318</v>
      </c>
      <c r="C31" s="218" t="s">
        <v>326</v>
      </c>
      <c r="D31" s="219">
        <v>28</v>
      </c>
      <c r="E31" s="219">
        <v>8</v>
      </c>
      <c r="F31" s="219">
        <v>-3</v>
      </c>
      <c r="G31" s="219">
        <v>20</v>
      </c>
      <c r="H31" s="219">
        <v>2</v>
      </c>
      <c r="I31" s="219">
        <v>-4</v>
      </c>
      <c r="J31" s="219">
        <v>5</v>
      </c>
      <c r="K31" s="219">
        <v>-7</v>
      </c>
      <c r="L31" s="219">
        <v>0</v>
      </c>
      <c r="M31" s="219" t="s">
        <v>299</v>
      </c>
      <c r="N31" s="219" t="s">
        <v>526</v>
      </c>
      <c r="O31" s="219" t="s">
        <v>301</v>
      </c>
    </row>
    <row r="32" spans="1:16" s="37" customFormat="1" ht="15" customHeight="1" x14ac:dyDescent="0.2">
      <c r="A32" s="57"/>
      <c r="B32" s="57" t="s">
        <v>408</v>
      </c>
      <c r="C32" s="347" t="s">
        <v>409</v>
      </c>
      <c r="D32" s="219" t="s">
        <v>299</v>
      </c>
      <c r="E32" s="219" t="s">
        <v>299</v>
      </c>
      <c r="F32" s="219" t="s">
        <v>299</v>
      </c>
      <c r="G32" s="219" t="s">
        <v>299</v>
      </c>
      <c r="H32" s="219" t="s">
        <v>299</v>
      </c>
      <c r="I32" s="219" t="s">
        <v>299</v>
      </c>
      <c r="J32" s="219">
        <v>2</v>
      </c>
      <c r="K32" s="219">
        <v>-2</v>
      </c>
      <c r="L32" s="219">
        <v>2</v>
      </c>
      <c r="M32" s="219">
        <v>4</v>
      </c>
      <c r="N32" s="219">
        <v>-11</v>
      </c>
      <c r="O32" s="223">
        <v>-10</v>
      </c>
    </row>
    <row r="33" spans="1:16" s="398" customFormat="1" ht="15" hidden="1" customHeight="1" x14ac:dyDescent="0.2">
      <c r="A33" s="57"/>
      <c r="B33" s="57" t="s">
        <v>317</v>
      </c>
      <c r="C33" s="57" t="s">
        <v>327</v>
      </c>
      <c r="D33" s="107" t="s">
        <v>299</v>
      </c>
      <c r="E33" s="107">
        <v>4</v>
      </c>
      <c r="F33" s="107" t="s">
        <v>299</v>
      </c>
      <c r="G33" s="107" t="s">
        <v>299</v>
      </c>
      <c r="H33" s="107" t="s">
        <v>299</v>
      </c>
      <c r="I33" s="107" t="s">
        <v>299</v>
      </c>
      <c r="J33" s="107" t="s">
        <v>299</v>
      </c>
      <c r="K33" s="107" t="s">
        <v>299</v>
      </c>
      <c r="L33" s="107" t="s">
        <v>299</v>
      </c>
      <c r="M33" s="107" t="s">
        <v>299</v>
      </c>
      <c r="N33" s="107" t="s">
        <v>299</v>
      </c>
      <c r="O33" s="107" t="s">
        <v>299</v>
      </c>
      <c r="P33" s="399"/>
    </row>
    <row r="34" spans="1:16" s="37" customFormat="1" ht="15" customHeight="1" x14ac:dyDescent="0.2">
      <c r="A34" s="57"/>
      <c r="B34" s="57" t="s">
        <v>320</v>
      </c>
      <c r="C34" s="218" t="s">
        <v>325</v>
      </c>
      <c r="D34" s="219" t="s">
        <v>299</v>
      </c>
      <c r="E34" s="219" t="s">
        <v>299</v>
      </c>
      <c r="F34" s="219" t="s">
        <v>299</v>
      </c>
      <c r="G34" s="219" t="s">
        <v>299</v>
      </c>
      <c r="H34" s="219" t="s">
        <v>299</v>
      </c>
      <c r="I34" s="219" t="s">
        <v>299</v>
      </c>
      <c r="J34" s="219" t="s">
        <v>299</v>
      </c>
      <c r="K34" s="219" t="s">
        <v>299</v>
      </c>
      <c r="L34" s="219">
        <v>31</v>
      </c>
      <c r="M34" s="219">
        <v>144</v>
      </c>
      <c r="N34" s="219" t="s">
        <v>301</v>
      </c>
      <c r="O34" s="219" t="s">
        <v>301</v>
      </c>
    </row>
    <row r="35" spans="1:16" s="37" customFormat="1" ht="15" customHeight="1" x14ac:dyDescent="0.2">
      <c r="A35" s="49"/>
      <c r="B35" s="218" t="s">
        <v>412</v>
      </c>
      <c r="C35" s="218" t="s">
        <v>313</v>
      </c>
      <c r="D35" s="219">
        <v>-22</v>
      </c>
      <c r="E35" s="219" t="s">
        <v>299</v>
      </c>
      <c r="F35" s="219">
        <v>-2</v>
      </c>
      <c r="G35" s="219" t="s">
        <v>299</v>
      </c>
      <c r="H35" s="219">
        <v>2</v>
      </c>
      <c r="I35" s="219">
        <v>-21</v>
      </c>
      <c r="J35" s="219" t="s">
        <v>299</v>
      </c>
      <c r="K35" s="219">
        <v>-5</v>
      </c>
      <c r="L35" s="219">
        <v>-386</v>
      </c>
      <c r="M35" s="219" t="s">
        <v>299</v>
      </c>
      <c r="N35" s="219" t="s">
        <v>301</v>
      </c>
      <c r="O35" s="223">
        <v>-9</v>
      </c>
    </row>
    <row r="36" spans="1:16" s="37" customFormat="1" ht="15" hidden="1" customHeight="1" x14ac:dyDescent="0.2">
      <c r="A36" s="394"/>
      <c r="B36" s="394" t="s">
        <v>321</v>
      </c>
      <c r="C36" s="394" t="s">
        <v>328</v>
      </c>
      <c r="D36" s="396" t="s">
        <v>299</v>
      </c>
      <c r="E36" s="396" t="s">
        <v>299</v>
      </c>
      <c r="F36" s="396" t="s">
        <v>299</v>
      </c>
      <c r="G36" s="396" t="s">
        <v>299</v>
      </c>
      <c r="H36" s="396" t="s">
        <v>299</v>
      </c>
      <c r="I36" s="396" t="s">
        <v>299</v>
      </c>
      <c r="J36" s="396" t="s">
        <v>299</v>
      </c>
      <c r="K36" s="396" t="s">
        <v>299</v>
      </c>
      <c r="L36" s="396" t="s">
        <v>299</v>
      </c>
      <c r="M36" s="396" t="s">
        <v>299</v>
      </c>
      <c r="N36" s="396" t="s">
        <v>301</v>
      </c>
      <c r="O36" s="397"/>
      <c r="P36" s="399" t="s">
        <v>463</v>
      </c>
    </row>
    <row r="37" spans="1:16" s="37" customFormat="1" ht="15" customHeight="1" x14ac:dyDescent="0.2">
      <c r="A37" s="49"/>
      <c r="B37" s="57" t="s">
        <v>198</v>
      </c>
      <c r="C37" s="57" t="s">
        <v>112</v>
      </c>
      <c r="D37" s="219" t="s">
        <v>299</v>
      </c>
      <c r="E37" s="219">
        <v>4</v>
      </c>
      <c r="F37" s="219">
        <v>16</v>
      </c>
      <c r="G37" s="219">
        <v>34</v>
      </c>
      <c r="H37" s="219">
        <v>-29</v>
      </c>
      <c r="I37" s="219" t="s">
        <v>299</v>
      </c>
      <c r="J37" s="219" t="s">
        <v>299</v>
      </c>
      <c r="K37" s="219" t="s">
        <v>299</v>
      </c>
      <c r="L37" s="219">
        <v>-2</v>
      </c>
      <c r="M37" s="219">
        <v>161</v>
      </c>
      <c r="N37" s="219">
        <v>-4</v>
      </c>
      <c r="O37" s="223">
        <v>-2</v>
      </c>
    </row>
    <row r="38" spans="1:16" s="37" customFormat="1" ht="15" customHeight="1" x14ac:dyDescent="0.2">
      <c r="A38" s="49"/>
      <c r="B38" s="57" t="s">
        <v>411</v>
      </c>
      <c r="C38" s="57" t="s">
        <v>113</v>
      </c>
      <c r="D38" s="219">
        <v>2368</v>
      </c>
      <c r="E38" s="219">
        <v>-1414</v>
      </c>
      <c r="F38" s="219">
        <v>859</v>
      </c>
      <c r="G38" s="219">
        <v>-850</v>
      </c>
      <c r="H38" s="219">
        <v>-2168</v>
      </c>
      <c r="I38" s="219">
        <v>2300</v>
      </c>
      <c r="J38" s="219">
        <v>-43</v>
      </c>
      <c r="K38" s="219">
        <v>483</v>
      </c>
      <c r="L38" s="219">
        <v>52</v>
      </c>
      <c r="M38" s="219">
        <v>471</v>
      </c>
      <c r="N38" s="219">
        <v>-734</v>
      </c>
      <c r="O38" s="223">
        <v>649</v>
      </c>
    </row>
    <row r="39" spans="1:16" s="37" customFormat="1" ht="15" customHeight="1" x14ac:dyDescent="0.2">
      <c r="A39" s="49"/>
      <c r="B39" s="57" t="s">
        <v>413</v>
      </c>
      <c r="C39" s="57" t="s">
        <v>114</v>
      </c>
      <c r="D39" s="219">
        <v>-54</v>
      </c>
      <c r="E39" s="219">
        <v>204</v>
      </c>
      <c r="F39" s="219">
        <v>-19</v>
      </c>
      <c r="G39" s="219">
        <v>-58</v>
      </c>
      <c r="H39" s="219">
        <v>-627</v>
      </c>
      <c r="I39" s="219">
        <v>790</v>
      </c>
      <c r="J39" s="219">
        <v>112</v>
      </c>
      <c r="K39" s="219">
        <v>-53</v>
      </c>
      <c r="L39" s="219">
        <v>-638</v>
      </c>
      <c r="M39" s="219">
        <v>642</v>
      </c>
      <c r="N39" s="219">
        <v>92</v>
      </c>
      <c r="O39" s="223">
        <v>-14</v>
      </c>
    </row>
    <row r="40" spans="1:16" s="37" customFormat="1" ht="15" customHeight="1" x14ac:dyDescent="0.2">
      <c r="A40" s="49"/>
      <c r="B40" s="57" t="s">
        <v>414</v>
      </c>
      <c r="C40" s="57" t="s">
        <v>115</v>
      </c>
      <c r="D40" s="219">
        <v>-763</v>
      </c>
      <c r="E40" s="219">
        <v>-591</v>
      </c>
      <c r="F40" s="219">
        <v>-87</v>
      </c>
      <c r="G40" s="219">
        <v>500</v>
      </c>
      <c r="H40" s="219">
        <v>1806</v>
      </c>
      <c r="I40" s="219">
        <v>-1569</v>
      </c>
      <c r="J40" s="219">
        <v>-801</v>
      </c>
      <c r="K40" s="219">
        <v>-11</v>
      </c>
      <c r="L40" s="219">
        <v>294</v>
      </c>
      <c r="M40" s="219">
        <v>-334</v>
      </c>
      <c r="N40" s="219">
        <v>1414</v>
      </c>
      <c r="O40" s="223">
        <v>-781</v>
      </c>
    </row>
    <row r="41" spans="1:16" s="37" customFormat="1" ht="15" customHeight="1" x14ac:dyDescent="0.2">
      <c r="A41" s="57"/>
      <c r="B41" s="57" t="s">
        <v>15</v>
      </c>
      <c r="C41" s="57" t="s">
        <v>16</v>
      </c>
      <c r="D41" s="219" t="s">
        <v>299</v>
      </c>
      <c r="E41" s="219">
        <v>584</v>
      </c>
      <c r="F41" s="219">
        <v>140</v>
      </c>
      <c r="G41" s="219">
        <v>33</v>
      </c>
      <c r="H41" s="219">
        <v>-86</v>
      </c>
      <c r="I41" s="219">
        <v>410</v>
      </c>
      <c r="J41" s="219">
        <v>24</v>
      </c>
      <c r="K41" s="219">
        <v>118</v>
      </c>
      <c r="L41" s="219">
        <v>130</v>
      </c>
      <c r="M41" s="219">
        <v>15</v>
      </c>
      <c r="N41" s="219">
        <v>234</v>
      </c>
      <c r="O41" s="223">
        <v>-26</v>
      </c>
    </row>
    <row r="42" spans="1:16" s="37" customFormat="1" ht="15" customHeight="1" x14ac:dyDescent="0.2">
      <c r="A42" s="57"/>
      <c r="B42" s="57" t="s">
        <v>17</v>
      </c>
      <c r="C42" s="57" t="s">
        <v>18</v>
      </c>
      <c r="D42" s="219" t="s">
        <v>299</v>
      </c>
      <c r="E42" s="219">
        <v>152</v>
      </c>
      <c r="F42" s="219" t="s">
        <v>299</v>
      </c>
      <c r="G42" s="219">
        <v>-23</v>
      </c>
      <c r="H42" s="219">
        <v>-13</v>
      </c>
      <c r="I42" s="219">
        <v>-39</v>
      </c>
      <c r="J42" s="219">
        <v>-27</v>
      </c>
      <c r="K42" s="219" t="s">
        <v>299</v>
      </c>
      <c r="L42" s="219">
        <v>-22</v>
      </c>
      <c r="M42" s="219">
        <v>-3</v>
      </c>
      <c r="N42" s="219">
        <v>-23</v>
      </c>
      <c r="O42" s="219" t="s">
        <v>301</v>
      </c>
    </row>
    <row r="43" spans="1:16" s="37" customFormat="1" ht="15" customHeight="1" x14ac:dyDescent="0.2">
      <c r="A43" s="57"/>
      <c r="B43" s="57" t="s">
        <v>19</v>
      </c>
      <c r="C43" s="57" t="s">
        <v>20</v>
      </c>
      <c r="D43" s="219">
        <v>273</v>
      </c>
      <c r="E43" s="219">
        <v>-690</v>
      </c>
      <c r="F43" s="219">
        <v>-358</v>
      </c>
      <c r="G43" s="219">
        <v>-588</v>
      </c>
      <c r="H43" s="219">
        <v>-418</v>
      </c>
      <c r="I43" s="219">
        <v>-298</v>
      </c>
      <c r="J43" s="219">
        <v>-354</v>
      </c>
      <c r="K43" s="219">
        <v>-614</v>
      </c>
      <c r="L43" s="219">
        <v>-1004</v>
      </c>
      <c r="M43" s="219">
        <v>-471</v>
      </c>
      <c r="N43" s="219">
        <v>-906</v>
      </c>
      <c r="O43" s="223">
        <v>-355</v>
      </c>
    </row>
    <row r="44" spans="1:16" s="37" customFormat="1" ht="15" customHeight="1" x14ac:dyDescent="0.2">
      <c r="A44" s="57"/>
      <c r="B44" s="57" t="s">
        <v>21</v>
      </c>
      <c r="C44" s="57" t="s">
        <v>22</v>
      </c>
      <c r="D44" s="224">
        <v>71</v>
      </c>
      <c r="E44" s="224">
        <v>80</v>
      </c>
      <c r="F44" s="224">
        <v>-109</v>
      </c>
      <c r="G44" s="224">
        <v>95</v>
      </c>
      <c r="H44" s="224">
        <v>368</v>
      </c>
      <c r="I44" s="219">
        <v>41</v>
      </c>
      <c r="J44" s="219">
        <v>-154</v>
      </c>
      <c r="K44" s="219">
        <v>89</v>
      </c>
      <c r="L44" s="219">
        <v>448</v>
      </c>
      <c r="M44" s="219">
        <v>124</v>
      </c>
      <c r="N44" s="219">
        <v>353</v>
      </c>
      <c r="O44" s="223">
        <v>-191</v>
      </c>
    </row>
    <row r="45" spans="1:16" s="39" customFormat="1" ht="15" customHeight="1" x14ac:dyDescent="0.2">
      <c r="A45" s="61"/>
      <c r="B45" s="119" t="s">
        <v>179</v>
      </c>
      <c r="C45" s="61" t="s">
        <v>146</v>
      </c>
      <c r="D45" s="117">
        <v>4246</v>
      </c>
      <c r="E45" s="117">
        <v>1590</v>
      </c>
      <c r="F45" s="117">
        <v>3308</v>
      </c>
      <c r="G45" s="117">
        <v>3281</v>
      </c>
      <c r="H45" s="117">
        <v>3527</v>
      </c>
      <c r="I45" s="328">
        <v>6024</v>
      </c>
      <c r="J45" s="328">
        <v>4598</v>
      </c>
      <c r="K45" s="328">
        <v>4083</v>
      </c>
      <c r="L45" s="328">
        <v>840</v>
      </c>
      <c r="M45" s="328">
        <v>6049</v>
      </c>
      <c r="N45" s="328">
        <v>6096</v>
      </c>
      <c r="O45" s="303">
        <v>3487</v>
      </c>
    </row>
    <row r="46" spans="1:16" s="39" customFormat="1" ht="15" customHeight="1" x14ac:dyDescent="0.2">
      <c r="A46" s="57"/>
      <c r="B46" s="57" t="s">
        <v>417</v>
      </c>
      <c r="C46" s="57" t="s">
        <v>418</v>
      </c>
      <c r="D46" s="117">
        <v>44</v>
      </c>
      <c r="E46" s="117">
        <v>60</v>
      </c>
      <c r="F46" s="117">
        <v>50</v>
      </c>
      <c r="G46" s="117">
        <v>17</v>
      </c>
      <c r="H46" s="107" t="s">
        <v>300</v>
      </c>
      <c r="I46" s="91">
        <v>2</v>
      </c>
      <c r="J46" s="91">
        <v>-4</v>
      </c>
      <c r="K46" s="91">
        <v>3</v>
      </c>
      <c r="L46" s="91">
        <v>-2</v>
      </c>
      <c r="M46" s="91">
        <v>-50</v>
      </c>
      <c r="N46" s="91">
        <v>-40</v>
      </c>
      <c r="O46" s="92">
        <v>-3</v>
      </c>
    </row>
    <row r="47" spans="1:16" s="39" customFormat="1" ht="15" customHeight="1" x14ac:dyDescent="0.2">
      <c r="A47" s="57"/>
      <c r="B47" s="57" t="s">
        <v>469</v>
      </c>
      <c r="C47" s="57" t="s">
        <v>520</v>
      </c>
      <c r="D47" s="117" t="s">
        <v>299</v>
      </c>
      <c r="E47" s="219" t="s">
        <v>299</v>
      </c>
      <c r="F47" s="219" t="s">
        <v>299</v>
      </c>
      <c r="G47" s="219" t="s">
        <v>299</v>
      </c>
      <c r="H47" s="219" t="s">
        <v>299</v>
      </c>
      <c r="I47" s="219" t="s">
        <v>299</v>
      </c>
      <c r="J47" s="219" t="s">
        <v>299</v>
      </c>
      <c r="K47" s="219" t="s">
        <v>299</v>
      </c>
      <c r="L47" s="219" t="s">
        <v>299</v>
      </c>
      <c r="M47" s="219">
        <v>-6646</v>
      </c>
      <c r="N47" s="219" t="s">
        <v>301</v>
      </c>
      <c r="O47" s="219" t="s">
        <v>301</v>
      </c>
    </row>
    <row r="48" spans="1:16" s="39" customFormat="1" ht="15" customHeight="1" x14ac:dyDescent="0.2">
      <c r="A48" s="57"/>
      <c r="B48" s="57" t="s">
        <v>470</v>
      </c>
      <c r="C48" s="57" t="s">
        <v>519</v>
      </c>
      <c r="D48" s="117" t="s">
        <v>299</v>
      </c>
      <c r="E48" s="219" t="s">
        <v>299</v>
      </c>
      <c r="F48" s="219" t="s">
        <v>299</v>
      </c>
      <c r="G48" s="219" t="s">
        <v>299</v>
      </c>
      <c r="H48" s="219" t="s">
        <v>299</v>
      </c>
      <c r="I48" s="219" t="s">
        <v>299</v>
      </c>
      <c r="J48" s="219" t="s">
        <v>299</v>
      </c>
      <c r="K48" s="219" t="s">
        <v>299</v>
      </c>
      <c r="L48" s="219" t="s">
        <v>299</v>
      </c>
      <c r="M48" s="219">
        <v>-483</v>
      </c>
      <c r="N48" s="219" t="s">
        <v>301</v>
      </c>
      <c r="O48" s="219" t="s">
        <v>301</v>
      </c>
    </row>
    <row r="49" spans="1:20" s="39" customFormat="1" ht="15" customHeight="1" x14ac:dyDescent="0.2">
      <c r="A49" s="57"/>
      <c r="B49" s="57" t="s">
        <v>533</v>
      </c>
      <c r="C49" s="218" t="s">
        <v>534</v>
      </c>
      <c r="D49" s="117"/>
      <c r="E49" s="219" t="s">
        <v>299</v>
      </c>
      <c r="F49" s="219" t="s">
        <v>299</v>
      </c>
      <c r="G49" s="219" t="s">
        <v>299</v>
      </c>
      <c r="H49" s="219" t="s">
        <v>299</v>
      </c>
      <c r="I49" s="219" t="s">
        <v>299</v>
      </c>
      <c r="J49" s="219" t="s">
        <v>299</v>
      </c>
      <c r="K49" s="219" t="s">
        <v>299</v>
      </c>
      <c r="L49" s="219" t="s">
        <v>299</v>
      </c>
      <c r="M49" s="219" t="s">
        <v>299</v>
      </c>
      <c r="N49" s="219">
        <v>-151</v>
      </c>
      <c r="O49" s="219" t="s">
        <v>301</v>
      </c>
    </row>
    <row r="50" spans="1:20" s="39" customFormat="1" ht="15" customHeight="1" x14ac:dyDescent="0.2">
      <c r="A50" s="57"/>
      <c r="B50" s="57" t="s">
        <v>192</v>
      </c>
      <c r="C50" s="57" t="s">
        <v>416</v>
      </c>
      <c r="D50" s="117">
        <v>-1419</v>
      </c>
      <c r="E50" s="117">
        <v>-651</v>
      </c>
      <c r="F50" s="117">
        <v>-1304</v>
      </c>
      <c r="G50" s="117">
        <v>-462</v>
      </c>
      <c r="H50" s="117">
        <v>-1246</v>
      </c>
      <c r="I50" s="117">
        <v>-1298</v>
      </c>
      <c r="J50" s="117">
        <v>-258</v>
      </c>
      <c r="K50" s="117">
        <v>-1870</v>
      </c>
      <c r="L50" s="117">
        <v>-386</v>
      </c>
      <c r="M50" s="117">
        <v>-262</v>
      </c>
      <c r="N50" s="117">
        <v>-140</v>
      </c>
      <c r="O50" s="118">
        <v>-791</v>
      </c>
    </row>
    <row r="51" spans="1:20" ht="15" customHeight="1" x14ac:dyDescent="0.2">
      <c r="A51" s="530" t="s">
        <v>89</v>
      </c>
      <c r="B51" s="530"/>
      <c r="C51" s="185" t="s">
        <v>110</v>
      </c>
      <c r="D51" s="198">
        <v>2870</v>
      </c>
      <c r="E51" s="198">
        <v>999</v>
      </c>
      <c r="F51" s="198">
        <v>2053</v>
      </c>
      <c r="G51" s="198">
        <v>2836</v>
      </c>
      <c r="H51" s="198">
        <v>2280</v>
      </c>
      <c r="I51" s="329">
        <v>4728</v>
      </c>
      <c r="J51" s="329">
        <v>4335</v>
      </c>
      <c r="K51" s="329">
        <v>2216</v>
      </c>
      <c r="L51" s="329">
        <v>452</v>
      </c>
      <c r="M51" s="329">
        <v>-1394</v>
      </c>
      <c r="N51" s="329">
        <v>5764</v>
      </c>
      <c r="O51" s="304">
        <v>2692</v>
      </c>
    </row>
    <row r="52" spans="1:20" ht="15" customHeight="1" x14ac:dyDescent="0.2">
      <c r="A52" s="120"/>
      <c r="B52" s="120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20" ht="15" customHeight="1" x14ac:dyDescent="0.2"/>
    <row r="54" spans="1:20" ht="15" customHeight="1" x14ac:dyDescent="0.2"/>
    <row r="62" spans="1:20" x14ac:dyDescent="0.2">
      <c r="T62" s="64"/>
    </row>
  </sheetData>
  <mergeCells count="2">
    <mergeCell ref="A6:B6"/>
    <mergeCell ref="A51:B51"/>
  </mergeCells>
  <phoneticPr fontId="2"/>
  <pageMargins left="0.31496062992125984" right="0.11811023622047245" top="0.98425196850393704" bottom="0.51181102362204722" header="0.51181102362204722" footer="0.51181102362204722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T52"/>
  <sheetViews>
    <sheetView showGridLines="0" view="pageBreakPreview" topLeftCell="A14" zoomScaleNormal="100" zoomScaleSheetLayoutView="100" workbookViewId="0">
      <pane xSplit="3" topLeftCell="F1" activePane="topRight" state="frozen"/>
      <selection activeCell="D40" sqref="D40"/>
      <selection pane="topRight" activeCell="O44" sqref="O44"/>
    </sheetView>
  </sheetViews>
  <sheetFormatPr defaultColWidth="9" defaultRowHeight="13.2" x14ac:dyDescent="0.2"/>
  <cols>
    <col min="1" max="1" width="1" style="95" customWidth="1"/>
    <col min="2" max="2" width="18.77734375" style="95" customWidth="1"/>
    <col min="3" max="3" width="33" style="95" customWidth="1"/>
    <col min="4" max="5" width="10.6640625" style="33" hidden="1" customWidth="1"/>
    <col min="6" max="15" width="10.6640625" style="33" customWidth="1"/>
    <col min="16" max="16" width="3.88671875" style="33" customWidth="1"/>
    <col min="17" max="16384" width="9" style="33"/>
  </cols>
  <sheetData>
    <row r="1" spans="1:16" ht="13.5" customHeight="1" x14ac:dyDescent="0.2"/>
    <row r="2" spans="1:16" ht="22.5" customHeight="1" x14ac:dyDescent="0.2">
      <c r="A2" s="96"/>
      <c r="B2" s="97"/>
      <c r="C2" s="98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10" customFormat="1" ht="22.5" customHeight="1" x14ac:dyDescent="0.2">
      <c r="A3" s="99"/>
      <c r="B3" s="100"/>
      <c r="C3" s="101"/>
      <c r="D3" s="374"/>
      <c r="F3" s="374" t="s">
        <v>467</v>
      </c>
      <c r="G3" s="41"/>
      <c r="H3" s="41"/>
      <c r="I3" s="41"/>
      <c r="J3" s="41"/>
      <c r="K3" s="41"/>
      <c r="L3" s="368"/>
      <c r="M3" s="368"/>
      <c r="N3" s="368"/>
      <c r="O3" s="368"/>
      <c r="P3" s="16"/>
    </row>
    <row r="4" spans="1:16" s="37" customFormat="1" ht="9.6" x14ac:dyDescent="0.2">
      <c r="A4" s="102"/>
      <c r="B4" s="102"/>
      <c r="C4" s="102"/>
      <c r="D4" s="36"/>
      <c r="E4" s="36"/>
      <c r="F4" s="36"/>
      <c r="G4" s="36"/>
      <c r="H4" s="65"/>
      <c r="I4" s="65"/>
      <c r="J4" s="65"/>
      <c r="K4" s="65"/>
      <c r="L4" s="65"/>
      <c r="M4" s="65"/>
      <c r="O4" s="65" t="s">
        <v>63</v>
      </c>
    </row>
    <row r="5" spans="1:16" s="37" customFormat="1" ht="9.6" x14ac:dyDescent="0.2">
      <c r="A5" s="49"/>
      <c r="B5" s="49"/>
      <c r="C5" s="49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326">
        <v>2013</v>
      </c>
      <c r="J5" s="326">
        <v>2014</v>
      </c>
      <c r="K5" s="326">
        <v>2015</v>
      </c>
      <c r="L5" s="326">
        <v>2016</v>
      </c>
      <c r="M5" s="326">
        <v>2017</v>
      </c>
      <c r="N5" s="326">
        <v>2018</v>
      </c>
      <c r="O5" s="302">
        <v>2019</v>
      </c>
    </row>
    <row r="6" spans="1:16" s="37" customFormat="1" ht="15" customHeight="1" x14ac:dyDescent="0.2">
      <c r="A6" s="529" t="s">
        <v>181</v>
      </c>
      <c r="B6" s="529"/>
      <c r="C6" s="103" t="s">
        <v>116</v>
      </c>
      <c r="D6" s="104"/>
      <c r="E6" s="104"/>
      <c r="F6" s="104"/>
      <c r="G6" s="104"/>
      <c r="H6" s="104"/>
      <c r="I6" s="327"/>
      <c r="J6" s="327"/>
      <c r="K6" s="327"/>
      <c r="L6" s="327"/>
      <c r="M6" s="327"/>
      <c r="N6" s="327"/>
      <c r="O6" s="301"/>
    </row>
    <row r="7" spans="1:16" s="37" customFormat="1" ht="15" customHeight="1" x14ac:dyDescent="0.2">
      <c r="A7" s="49"/>
      <c r="B7" s="49" t="s">
        <v>23</v>
      </c>
      <c r="C7" s="49" t="s">
        <v>24</v>
      </c>
      <c r="D7" s="105">
        <v>-225</v>
      </c>
      <c r="E7" s="105">
        <v>225</v>
      </c>
      <c r="F7" s="105" t="s">
        <v>299</v>
      </c>
      <c r="G7" s="105" t="s">
        <v>299</v>
      </c>
      <c r="H7" s="105" t="s">
        <v>299</v>
      </c>
      <c r="I7" s="105" t="s">
        <v>299</v>
      </c>
      <c r="J7" s="105">
        <v>-100</v>
      </c>
      <c r="K7" s="105">
        <v>100</v>
      </c>
      <c r="L7" s="105" t="s">
        <v>299</v>
      </c>
      <c r="M7" s="105" t="s">
        <v>299</v>
      </c>
      <c r="N7" s="105" t="s">
        <v>299</v>
      </c>
      <c r="O7" s="106" t="s">
        <v>299</v>
      </c>
    </row>
    <row r="8" spans="1:16" s="37" customFormat="1" ht="15" customHeight="1" x14ac:dyDescent="0.2">
      <c r="A8" s="49"/>
      <c r="B8" s="57" t="s">
        <v>26</v>
      </c>
      <c r="C8" s="49" t="s">
        <v>117</v>
      </c>
      <c r="D8" s="219" t="s">
        <v>299</v>
      </c>
      <c r="E8" s="219" t="s">
        <v>299</v>
      </c>
      <c r="F8" s="219" t="s">
        <v>299</v>
      </c>
      <c r="G8" s="219" t="s">
        <v>299</v>
      </c>
      <c r="H8" s="105" t="s">
        <v>299</v>
      </c>
      <c r="I8" s="105">
        <v>-550</v>
      </c>
      <c r="J8" s="105">
        <v>-400</v>
      </c>
      <c r="K8" s="105">
        <v>-1400</v>
      </c>
      <c r="L8" s="105">
        <v>-500</v>
      </c>
      <c r="M8" s="105" t="s">
        <v>299</v>
      </c>
      <c r="N8" s="105" t="s">
        <v>299</v>
      </c>
      <c r="O8" s="106">
        <v>-220</v>
      </c>
    </row>
    <row r="9" spans="1:16" s="37" customFormat="1" ht="15" customHeight="1" x14ac:dyDescent="0.2">
      <c r="A9" s="49"/>
      <c r="B9" s="57" t="s">
        <v>25</v>
      </c>
      <c r="C9" s="49" t="s">
        <v>27</v>
      </c>
      <c r="D9" s="219">
        <v>400</v>
      </c>
      <c r="E9" s="219">
        <v>400</v>
      </c>
      <c r="F9" s="219">
        <v>400</v>
      </c>
      <c r="G9" s="219">
        <v>400</v>
      </c>
      <c r="H9" s="219">
        <v>400</v>
      </c>
      <c r="I9" s="219">
        <v>1200</v>
      </c>
      <c r="J9" s="219">
        <v>852</v>
      </c>
      <c r="K9" s="219">
        <v>1300</v>
      </c>
      <c r="L9" s="219">
        <v>900</v>
      </c>
      <c r="M9" s="219">
        <v>100</v>
      </c>
      <c r="N9" s="105" t="s">
        <v>299</v>
      </c>
      <c r="O9" s="106">
        <v>100</v>
      </c>
    </row>
    <row r="10" spans="1:16" s="37" customFormat="1" ht="15" customHeight="1" x14ac:dyDescent="0.2">
      <c r="A10" s="49"/>
      <c r="B10" s="57" t="s">
        <v>190</v>
      </c>
      <c r="C10" s="57" t="s">
        <v>475</v>
      </c>
      <c r="D10" s="219">
        <v>-450</v>
      </c>
      <c r="E10" s="219">
        <v>-913</v>
      </c>
      <c r="F10" s="219">
        <v>-506</v>
      </c>
      <c r="G10" s="219">
        <v>-600</v>
      </c>
      <c r="H10" s="219">
        <v>-700</v>
      </c>
      <c r="I10" s="219">
        <v>-450</v>
      </c>
      <c r="J10" s="219">
        <v>-718</v>
      </c>
      <c r="K10" s="219">
        <v>-218</v>
      </c>
      <c r="L10" s="219">
        <v>-5</v>
      </c>
      <c r="M10" s="219" t="s">
        <v>299</v>
      </c>
      <c r="N10" s="105" t="s">
        <v>299</v>
      </c>
      <c r="O10" s="106" t="s">
        <v>299</v>
      </c>
    </row>
    <row r="11" spans="1:16" s="37" customFormat="1" ht="15" customHeight="1" x14ac:dyDescent="0.2">
      <c r="A11" s="49"/>
      <c r="B11" s="49" t="s">
        <v>191</v>
      </c>
      <c r="C11" s="218" t="s">
        <v>471</v>
      </c>
      <c r="D11" s="219">
        <v>62</v>
      </c>
      <c r="E11" s="219" t="s">
        <v>299</v>
      </c>
      <c r="F11" s="219">
        <v>42</v>
      </c>
      <c r="G11" s="219" t="s">
        <v>299</v>
      </c>
      <c r="H11" s="105">
        <v>20</v>
      </c>
      <c r="I11" s="219">
        <v>56</v>
      </c>
      <c r="J11" s="219" t="s">
        <v>299</v>
      </c>
      <c r="K11" s="105">
        <v>6</v>
      </c>
      <c r="L11" s="105">
        <v>459</v>
      </c>
      <c r="M11" s="105" t="s">
        <v>299</v>
      </c>
      <c r="N11" s="105" t="s">
        <v>299</v>
      </c>
      <c r="O11" s="106">
        <v>23</v>
      </c>
    </row>
    <row r="12" spans="1:16" s="37" customFormat="1" ht="15" customHeight="1" x14ac:dyDescent="0.2">
      <c r="A12" s="49"/>
      <c r="B12" s="49" t="s">
        <v>362</v>
      </c>
      <c r="C12" s="218" t="s">
        <v>472</v>
      </c>
      <c r="D12" s="105" t="s">
        <v>299</v>
      </c>
      <c r="E12" s="105" t="s">
        <v>299</v>
      </c>
      <c r="F12" s="105" t="s">
        <v>299</v>
      </c>
      <c r="G12" s="105">
        <v>100</v>
      </c>
      <c r="H12" s="219" t="s">
        <v>299</v>
      </c>
      <c r="I12" s="105">
        <v>350</v>
      </c>
      <c r="J12" s="105">
        <v>300</v>
      </c>
      <c r="K12" s="105">
        <v>300</v>
      </c>
      <c r="L12" s="105" t="s">
        <v>299</v>
      </c>
      <c r="M12" s="105" t="s">
        <v>299</v>
      </c>
      <c r="N12" s="105" t="s">
        <v>299</v>
      </c>
      <c r="O12" s="106" t="s">
        <v>299</v>
      </c>
    </row>
    <row r="13" spans="1:16" s="37" customFormat="1" ht="15" customHeight="1" x14ac:dyDescent="0.2">
      <c r="A13" s="49"/>
      <c r="B13" s="49" t="s">
        <v>429</v>
      </c>
      <c r="C13" s="218" t="s">
        <v>473</v>
      </c>
      <c r="D13" s="105" t="s">
        <v>299</v>
      </c>
      <c r="E13" s="105" t="s">
        <v>299</v>
      </c>
      <c r="F13" s="105" t="s">
        <v>299</v>
      </c>
      <c r="G13" s="105" t="s">
        <v>299</v>
      </c>
      <c r="H13" s="105" t="s">
        <v>299</v>
      </c>
      <c r="I13" s="105" t="s">
        <v>299</v>
      </c>
      <c r="J13" s="105" t="s">
        <v>299</v>
      </c>
      <c r="K13" s="105" t="s">
        <v>299</v>
      </c>
      <c r="L13" s="105">
        <v>-167</v>
      </c>
      <c r="M13" s="105" t="s">
        <v>299</v>
      </c>
      <c r="N13" s="105" t="s">
        <v>299</v>
      </c>
      <c r="O13" s="106" t="s">
        <v>299</v>
      </c>
    </row>
    <row r="14" spans="1:16" s="37" customFormat="1" ht="15" customHeight="1" x14ac:dyDescent="0.2">
      <c r="A14" s="49"/>
      <c r="B14" s="49" t="s">
        <v>536</v>
      </c>
      <c r="C14" s="218" t="s">
        <v>537</v>
      </c>
      <c r="D14" s="105"/>
      <c r="E14" s="105" t="s">
        <v>299</v>
      </c>
      <c r="F14" s="105" t="s">
        <v>299</v>
      </c>
      <c r="G14" s="105" t="s">
        <v>299</v>
      </c>
      <c r="H14" s="105" t="s">
        <v>299</v>
      </c>
      <c r="I14" s="105" t="s">
        <v>299</v>
      </c>
      <c r="J14" s="105" t="s">
        <v>299</v>
      </c>
      <c r="K14" s="105" t="s">
        <v>299</v>
      </c>
      <c r="L14" s="105" t="s">
        <v>299</v>
      </c>
      <c r="M14" s="105" t="s">
        <v>299</v>
      </c>
      <c r="N14" s="105">
        <v>1973</v>
      </c>
      <c r="O14" s="106" t="s">
        <v>299</v>
      </c>
    </row>
    <row r="15" spans="1:16" s="37" customFormat="1" ht="15" customHeight="1" x14ac:dyDescent="0.2">
      <c r="A15" s="49"/>
      <c r="B15" s="49" t="s">
        <v>28</v>
      </c>
      <c r="C15" s="218" t="s">
        <v>474</v>
      </c>
      <c r="D15" s="219">
        <v>-873</v>
      </c>
      <c r="E15" s="219">
        <v>-423</v>
      </c>
      <c r="F15" s="219">
        <v>-1417</v>
      </c>
      <c r="G15" s="219">
        <v>-2766</v>
      </c>
      <c r="H15" s="219">
        <v>-2104</v>
      </c>
      <c r="I15" s="219">
        <v>-1277</v>
      </c>
      <c r="J15" s="219">
        <v>-1316</v>
      </c>
      <c r="K15" s="219">
        <v>-3086</v>
      </c>
      <c r="L15" s="219">
        <v>-4262</v>
      </c>
      <c r="M15" s="219">
        <v>-660</v>
      </c>
      <c r="N15" s="219">
        <v>-1138</v>
      </c>
      <c r="O15" s="223">
        <v>-449</v>
      </c>
    </row>
    <row r="16" spans="1:16" s="37" customFormat="1" ht="15" customHeight="1" x14ac:dyDescent="0.2">
      <c r="A16" s="49"/>
      <c r="B16" s="49" t="s">
        <v>200</v>
      </c>
      <c r="C16" s="218" t="s">
        <v>29</v>
      </c>
      <c r="D16" s="219" t="s">
        <v>299</v>
      </c>
      <c r="E16" s="219" t="s">
        <v>299</v>
      </c>
      <c r="F16" s="219" t="s">
        <v>299</v>
      </c>
      <c r="G16" s="219" t="s">
        <v>299</v>
      </c>
      <c r="H16" s="105" t="s">
        <v>299</v>
      </c>
      <c r="I16" s="105" t="s">
        <v>299</v>
      </c>
      <c r="J16" s="105" t="s">
        <v>299</v>
      </c>
      <c r="K16" s="105" t="s">
        <v>299</v>
      </c>
      <c r="L16" s="105" t="s">
        <v>299</v>
      </c>
      <c r="M16" s="105" t="s">
        <v>299</v>
      </c>
      <c r="N16" s="105" t="s">
        <v>299</v>
      </c>
      <c r="O16" s="106" t="s">
        <v>299</v>
      </c>
    </row>
    <row r="17" spans="1:15" s="37" customFormat="1" ht="15" customHeight="1" x14ac:dyDescent="0.2">
      <c r="A17" s="49"/>
      <c r="B17" s="49" t="s">
        <v>363</v>
      </c>
      <c r="C17" s="218" t="s">
        <v>384</v>
      </c>
      <c r="D17" s="219" t="s">
        <v>299</v>
      </c>
      <c r="E17" s="219" t="s">
        <v>299</v>
      </c>
      <c r="F17" s="219" t="s">
        <v>299</v>
      </c>
      <c r="G17" s="219">
        <v>-39</v>
      </c>
      <c r="H17" s="219" t="s">
        <v>299</v>
      </c>
      <c r="I17" s="105" t="s">
        <v>299</v>
      </c>
      <c r="J17" s="105" t="s">
        <v>299</v>
      </c>
      <c r="K17" s="105" t="s">
        <v>299</v>
      </c>
      <c r="L17" s="105" t="s">
        <v>299</v>
      </c>
      <c r="M17" s="105" t="s">
        <v>299</v>
      </c>
      <c r="N17" s="105" t="s">
        <v>299</v>
      </c>
      <c r="O17" s="106" t="s">
        <v>299</v>
      </c>
    </row>
    <row r="18" spans="1:15" s="37" customFormat="1" ht="15" customHeight="1" x14ac:dyDescent="0.2">
      <c r="A18" s="49"/>
      <c r="B18" s="49" t="s">
        <v>364</v>
      </c>
      <c r="C18" s="218" t="s">
        <v>385</v>
      </c>
      <c r="D18" s="219" t="s">
        <v>299</v>
      </c>
      <c r="E18" s="219" t="s">
        <v>299</v>
      </c>
      <c r="F18" s="219" t="s">
        <v>299</v>
      </c>
      <c r="G18" s="219">
        <v>3</v>
      </c>
      <c r="H18" s="219">
        <v>0</v>
      </c>
      <c r="I18" s="219">
        <v>0</v>
      </c>
      <c r="J18" s="219">
        <v>10</v>
      </c>
      <c r="K18" s="219">
        <v>1</v>
      </c>
      <c r="L18" s="219">
        <v>0</v>
      </c>
      <c r="M18" s="219">
        <v>49</v>
      </c>
      <c r="N18" s="219">
        <v>0</v>
      </c>
      <c r="O18" s="223">
        <v>0</v>
      </c>
    </row>
    <row r="19" spans="1:15" s="37" customFormat="1" ht="15" customHeight="1" x14ac:dyDescent="0.2">
      <c r="A19" s="49"/>
      <c r="B19" s="49" t="s">
        <v>30</v>
      </c>
      <c r="C19" s="218" t="s">
        <v>31</v>
      </c>
      <c r="D19" s="219" t="s">
        <v>299</v>
      </c>
      <c r="E19" s="219" t="s">
        <v>299</v>
      </c>
      <c r="F19" s="219" t="s">
        <v>299</v>
      </c>
      <c r="G19" s="219" t="s">
        <v>299</v>
      </c>
      <c r="H19" s="105" t="s">
        <v>299</v>
      </c>
      <c r="I19" s="105" t="s">
        <v>299</v>
      </c>
      <c r="J19" s="105" t="s">
        <v>299</v>
      </c>
      <c r="K19" s="105" t="s">
        <v>299</v>
      </c>
      <c r="L19" s="105" t="s">
        <v>299</v>
      </c>
      <c r="M19" s="105" t="s">
        <v>299</v>
      </c>
      <c r="N19" s="105" t="s">
        <v>299</v>
      </c>
      <c r="O19" s="106" t="s">
        <v>299</v>
      </c>
    </row>
    <row r="20" spans="1:15" s="37" customFormat="1" ht="15" customHeight="1" x14ac:dyDescent="0.2">
      <c r="A20" s="49"/>
      <c r="B20" s="57" t="s">
        <v>32</v>
      </c>
      <c r="C20" s="218" t="s">
        <v>33</v>
      </c>
      <c r="D20" s="219">
        <v>-302</v>
      </c>
      <c r="E20" s="219">
        <v>-28</v>
      </c>
      <c r="F20" s="219">
        <v>-53</v>
      </c>
      <c r="G20" s="219">
        <v>-79</v>
      </c>
      <c r="H20" s="219">
        <v>-26</v>
      </c>
      <c r="I20" s="219">
        <v>-3</v>
      </c>
      <c r="J20" s="219">
        <v>-4</v>
      </c>
      <c r="K20" s="219">
        <v>-74</v>
      </c>
      <c r="L20" s="219">
        <v>-60</v>
      </c>
      <c r="M20" s="219">
        <v>-8</v>
      </c>
      <c r="N20" s="219">
        <v>-706</v>
      </c>
      <c r="O20" s="223">
        <v>-2</v>
      </c>
    </row>
    <row r="21" spans="1:15" s="37" customFormat="1" ht="15" customHeight="1" x14ac:dyDescent="0.2">
      <c r="A21" s="49"/>
      <c r="B21" s="57" t="s">
        <v>34</v>
      </c>
      <c r="C21" s="57" t="s">
        <v>35</v>
      </c>
      <c r="D21" s="107">
        <v>340</v>
      </c>
      <c r="E21" s="107">
        <v>23</v>
      </c>
      <c r="F21" s="107">
        <v>94</v>
      </c>
      <c r="G21" s="107">
        <v>55</v>
      </c>
      <c r="H21" s="107">
        <v>7</v>
      </c>
      <c r="I21" s="107">
        <v>3</v>
      </c>
      <c r="J21" s="107">
        <v>227</v>
      </c>
      <c r="K21" s="107">
        <v>18</v>
      </c>
      <c r="L21" s="107">
        <v>6</v>
      </c>
      <c r="M21" s="107">
        <v>36</v>
      </c>
      <c r="N21" s="107">
        <v>423</v>
      </c>
      <c r="O21" s="108">
        <v>186</v>
      </c>
    </row>
    <row r="22" spans="1:15" s="37" customFormat="1" ht="15" customHeight="1" x14ac:dyDescent="0.2">
      <c r="A22" s="49"/>
      <c r="B22" s="49" t="s">
        <v>36</v>
      </c>
      <c r="C22" s="49" t="s">
        <v>38</v>
      </c>
      <c r="D22" s="105" t="s">
        <v>299</v>
      </c>
      <c r="E22" s="105" t="s">
        <v>300</v>
      </c>
      <c r="F22" s="105">
        <v>-49</v>
      </c>
      <c r="G22" s="105" t="s">
        <v>299</v>
      </c>
      <c r="H22" s="105" t="s">
        <v>299</v>
      </c>
      <c r="I22" s="105">
        <v>-915</v>
      </c>
      <c r="J22" s="105">
        <v>-108</v>
      </c>
      <c r="K22" s="105">
        <v>-104</v>
      </c>
      <c r="L22" s="105" t="s">
        <v>299</v>
      </c>
      <c r="M22" s="105">
        <v>-320</v>
      </c>
      <c r="N22" s="105">
        <v>-127</v>
      </c>
      <c r="O22" s="106">
        <v>-26</v>
      </c>
    </row>
    <row r="23" spans="1:15" s="37" customFormat="1" ht="15" customHeight="1" x14ac:dyDescent="0.2">
      <c r="A23" s="49"/>
      <c r="B23" s="57" t="s">
        <v>37</v>
      </c>
      <c r="C23" s="57" t="s">
        <v>39</v>
      </c>
      <c r="D23" s="107" t="s">
        <v>299</v>
      </c>
      <c r="E23" s="107" t="s">
        <v>299</v>
      </c>
      <c r="F23" s="107" t="s">
        <v>299</v>
      </c>
      <c r="G23" s="107">
        <v>100</v>
      </c>
      <c r="H23" s="107">
        <v>250</v>
      </c>
      <c r="I23" s="107" t="s">
        <v>299</v>
      </c>
      <c r="J23" s="105" t="s">
        <v>299</v>
      </c>
      <c r="K23" s="105">
        <v>7</v>
      </c>
      <c r="L23" s="105">
        <v>3</v>
      </c>
      <c r="M23" s="105">
        <v>2</v>
      </c>
      <c r="N23" s="105">
        <v>27</v>
      </c>
      <c r="O23" s="106">
        <v>24</v>
      </c>
    </row>
    <row r="24" spans="1:15" s="37" customFormat="1" ht="15" customHeight="1" x14ac:dyDescent="0.2">
      <c r="A24" s="530" t="s">
        <v>181</v>
      </c>
      <c r="B24" s="530"/>
      <c r="C24" s="185" t="s">
        <v>116</v>
      </c>
      <c r="D24" s="186">
        <v>-1048</v>
      </c>
      <c r="E24" s="186">
        <v>-716</v>
      </c>
      <c r="F24" s="186">
        <v>-1490</v>
      </c>
      <c r="G24" s="186">
        <v>-2827</v>
      </c>
      <c r="H24" s="186">
        <v>-2154</v>
      </c>
      <c r="I24" s="330">
        <v>-1585</v>
      </c>
      <c r="J24" s="330">
        <v>-1256</v>
      </c>
      <c r="K24" s="330">
        <v>-3149</v>
      </c>
      <c r="L24" s="330">
        <v>-3625</v>
      </c>
      <c r="M24" s="330">
        <v>-800</v>
      </c>
      <c r="N24" s="330">
        <v>453</v>
      </c>
      <c r="O24" s="305">
        <v>-365</v>
      </c>
    </row>
    <row r="25" spans="1:15" s="37" customFormat="1" ht="15" customHeight="1" x14ac:dyDescent="0.2">
      <c r="A25" s="533" t="s">
        <v>182</v>
      </c>
      <c r="B25" s="533"/>
      <c r="C25" s="57" t="s">
        <v>147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5" s="37" customFormat="1" ht="15" customHeight="1" x14ac:dyDescent="0.2">
      <c r="A26" s="376"/>
      <c r="B26" s="57" t="s">
        <v>430</v>
      </c>
      <c r="C26" s="57" t="s">
        <v>476</v>
      </c>
      <c r="D26" s="107" t="s">
        <v>299</v>
      </c>
      <c r="E26" s="107" t="s">
        <v>299</v>
      </c>
      <c r="F26" s="219" t="s">
        <v>299</v>
      </c>
      <c r="G26" s="219" t="s">
        <v>299</v>
      </c>
      <c r="H26" s="219" t="s">
        <v>299</v>
      </c>
      <c r="I26" s="219" t="s">
        <v>299</v>
      </c>
      <c r="J26" s="105" t="s">
        <v>299</v>
      </c>
      <c r="K26" s="105" t="s">
        <v>299</v>
      </c>
      <c r="L26" s="105">
        <v>28</v>
      </c>
      <c r="M26" s="107" t="s">
        <v>299</v>
      </c>
      <c r="N26" s="105">
        <v>1000</v>
      </c>
      <c r="O26" s="105" t="s">
        <v>299</v>
      </c>
    </row>
    <row r="27" spans="1:15" s="37" customFormat="1" ht="15" customHeight="1" x14ac:dyDescent="0.2">
      <c r="A27" s="376"/>
      <c r="B27" s="57" t="s">
        <v>508</v>
      </c>
      <c r="C27" s="57" t="s">
        <v>510</v>
      </c>
      <c r="D27" s="107" t="s">
        <v>299</v>
      </c>
      <c r="E27" s="107" t="s">
        <v>299</v>
      </c>
      <c r="F27" s="219" t="s">
        <v>299</v>
      </c>
      <c r="G27" s="219" t="s">
        <v>299</v>
      </c>
      <c r="H27" s="219" t="s">
        <v>299</v>
      </c>
      <c r="I27" s="219" t="s">
        <v>299</v>
      </c>
      <c r="J27" s="105" t="s">
        <v>299</v>
      </c>
      <c r="K27" s="105" t="s">
        <v>299</v>
      </c>
      <c r="L27" s="105" t="s">
        <v>299</v>
      </c>
      <c r="M27" s="105">
        <v>-28</v>
      </c>
      <c r="N27" s="105">
        <v>-1000</v>
      </c>
      <c r="O27" s="105" t="s">
        <v>299</v>
      </c>
    </row>
    <row r="28" spans="1:15" s="37" customFormat="1" ht="15" customHeight="1" x14ac:dyDescent="0.2">
      <c r="A28" s="376"/>
      <c r="B28" s="57" t="s">
        <v>511</v>
      </c>
      <c r="C28" s="57" t="s">
        <v>513</v>
      </c>
      <c r="D28" s="107" t="s">
        <v>299</v>
      </c>
      <c r="E28" s="107" t="s">
        <v>299</v>
      </c>
      <c r="F28" s="219" t="s">
        <v>299</v>
      </c>
      <c r="G28" s="219" t="s">
        <v>299</v>
      </c>
      <c r="H28" s="219" t="s">
        <v>299</v>
      </c>
      <c r="I28" s="219" t="s">
        <v>299</v>
      </c>
      <c r="J28" s="105" t="s">
        <v>299</v>
      </c>
      <c r="K28" s="105" t="s">
        <v>299</v>
      </c>
      <c r="L28" s="105" t="s">
        <v>299</v>
      </c>
      <c r="M28" s="105">
        <v>7000</v>
      </c>
      <c r="N28" s="105" t="s">
        <v>299</v>
      </c>
      <c r="O28" s="105" t="s">
        <v>299</v>
      </c>
    </row>
    <row r="29" spans="1:15" s="37" customFormat="1" ht="15" customHeight="1" x14ac:dyDescent="0.2">
      <c r="A29" s="376"/>
      <c r="B29" s="57" t="s">
        <v>512</v>
      </c>
      <c r="C29" s="57" t="s">
        <v>514</v>
      </c>
      <c r="D29" s="107" t="s">
        <v>299</v>
      </c>
      <c r="E29" s="107" t="s">
        <v>299</v>
      </c>
      <c r="F29" s="219" t="s">
        <v>299</v>
      </c>
      <c r="G29" s="219" t="s">
        <v>299</v>
      </c>
      <c r="H29" s="219" t="s">
        <v>299</v>
      </c>
      <c r="I29" s="219" t="s">
        <v>299</v>
      </c>
      <c r="J29" s="105" t="s">
        <v>299</v>
      </c>
      <c r="K29" s="105" t="s">
        <v>299</v>
      </c>
      <c r="L29" s="105" t="s">
        <v>299</v>
      </c>
      <c r="M29" s="105">
        <v>-700</v>
      </c>
      <c r="N29" s="105">
        <v>-6300</v>
      </c>
      <c r="O29" s="105" t="s">
        <v>299</v>
      </c>
    </row>
    <row r="30" spans="1:15" s="37" customFormat="1" ht="15" customHeight="1" x14ac:dyDescent="0.2">
      <c r="A30" s="376"/>
      <c r="B30" s="57" t="s">
        <v>431</v>
      </c>
      <c r="C30" s="57" t="s">
        <v>477</v>
      </c>
      <c r="D30" s="107" t="s">
        <v>299</v>
      </c>
      <c r="E30" s="107" t="s">
        <v>299</v>
      </c>
      <c r="F30" s="219" t="s">
        <v>299</v>
      </c>
      <c r="G30" s="219" t="s">
        <v>299</v>
      </c>
      <c r="H30" s="219" t="s">
        <v>299</v>
      </c>
      <c r="I30" s="219" t="s">
        <v>299</v>
      </c>
      <c r="J30" s="105" t="s">
        <v>299</v>
      </c>
      <c r="K30" s="105" t="s">
        <v>299</v>
      </c>
      <c r="L30" s="105">
        <v>2424</v>
      </c>
      <c r="M30" s="107" t="s">
        <v>299</v>
      </c>
      <c r="N30" s="105" t="s">
        <v>299</v>
      </c>
      <c r="O30" s="105" t="s">
        <v>299</v>
      </c>
    </row>
    <row r="31" spans="1:15" s="37" customFormat="1" ht="15" customHeight="1" x14ac:dyDescent="0.2">
      <c r="A31" s="376"/>
      <c r="B31" s="57" t="s">
        <v>432</v>
      </c>
      <c r="C31" s="57" t="s">
        <v>509</v>
      </c>
      <c r="D31" s="107" t="s">
        <v>299</v>
      </c>
      <c r="E31" s="107" t="s">
        <v>299</v>
      </c>
      <c r="F31" s="219" t="s">
        <v>299</v>
      </c>
      <c r="G31" s="219" t="s">
        <v>299</v>
      </c>
      <c r="H31" s="219" t="s">
        <v>299</v>
      </c>
      <c r="I31" s="219" t="s">
        <v>299</v>
      </c>
      <c r="J31" s="105" t="s">
        <v>299</v>
      </c>
      <c r="K31" s="105" t="s">
        <v>299</v>
      </c>
      <c r="L31" s="105">
        <v>-1008</v>
      </c>
      <c r="M31" s="107">
        <v>-1416</v>
      </c>
      <c r="N31" s="105" t="s">
        <v>299</v>
      </c>
      <c r="O31" s="105" t="s">
        <v>299</v>
      </c>
    </row>
    <row r="32" spans="1:15" s="37" customFormat="1" ht="15" customHeight="1" x14ac:dyDescent="0.2">
      <c r="A32" s="49"/>
      <c r="B32" s="57" t="s">
        <v>365</v>
      </c>
      <c r="C32" s="57" t="s">
        <v>478</v>
      </c>
      <c r="D32" s="107" t="s">
        <v>299</v>
      </c>
      <c r="E32" s="107" t="s">
        <v>299</v>
      </c>
      <c r="F32" s="219" t="s">
        <v>299</v>
      </c>
      <c r="G32" s="219" t="s">
        <v>535</v>
      </c>
      <c r="H32" s="219" t="s">
        <v>535</v>
      </c>
      <c r="I32" s="219" t="s">
        <v>299</v>
      </c>
      <c r="J32" s="105" t="s">
        <v>299</v>
      </c>
      <c r="K32" s="105" t="s">
        <v>299</v>
      </c>
      <c r="L32" s="105" t="s">
        <v>535</v>
      </c>
      <c r="M32" s="219" t="s">
        <v>535</v>
      </c>
      <c r="N32" s="219" t="s">
        <v>388</v>
      </c>
      <c r="O32" s="105" t="s">
        <v>299</v>
      </c>
    </row>
    <row r="33" spans="1:20" s="37" customFormat="1" ht="15" customHeight="1" x14ac:dyDescent="0.2">
      <c r="A33" s="49"/>
      <c r="B33" s="57" t="s">
        <v>40</v>
      </c>
      <c r="C33" s="57" t="s">
        <v>479</v>
      </c>
      <c r="D33" s="107">
        <v>2</v>
      </c>
      <c r="E33" s="107" t="s">
        <v>299</v>
      </c>
      <c r="F33" s="219" t="s">
        <v>299</v>
      </c>
      <c r="G33" s="219" t="s">
        <v>299</v>
      </c>
      <c r="H33" s="219" t="s">
        <v>299</v>
      </c>
      <c r="I33" s="219" t="s">
        <v>299</v>
      </c>
      <c r="J33" s="105" t="s">
        <v>299</v>
      </c>
      <c r="K33" s="105" t="s">
        <v>299</v>
      </c>
      <c r="L33" s="105" t="s">
        <v>299</v>
      </c>
      <c r="M33" s="105" t="s">
        <v>299</v>
      </c>
      <c r="N33" s="105" t="s">
        <v>299</v>
      </c>
      <c r="O33" s="105" t="s">
        <v>299</v>
      </c>
    </row>
    <row r="34" spans="1:20" s="37" customFormat="1" ht="15" customHeight="1" x14ac:dyDescent="0.2">
      <c r="A34" s="49"/>
      <c r="B34" s="57" t="s">
        <v>183</v>
      </c>
      <c r="C34" s="57" t="s">
        <v>480</v>
      </c>
      <c r="D34" s="107">
        <v>-404</v>
      </c>
      <c r="E34" s="107">
        <v>-484</v>
      </c>
      <c r="F34" s="107">
        <v>-487</v>
      </c>
      <c r="G34" s="107">
        <v>-647</v>
      </c>
      <c r="H34" s="107">
        <v>-810</v>
      </c>
      <c r="I34" s="107">
        <v>-570</v>
      </c>
      <c r="J34" s="107">
        <v>-567</v>
      </c>
      <c r="K34" s="107">
        <v>-567</v>
      </c>
      <c r="L34" s="107">
        <v>-1</v>
      </c>
      <c r="M34" s="107" t="s">
        <v>535</v>
      </c>
      <c r="N34" s="219">
        <v>-485</v>
      </c>
      <c r="O34" s="105">
        <v>-728</v>
      </c>
    </row>
    <row r="35" spans="1:20" s="37" customFormat="1" ht="15" customHeight="1" x14ac:dyDescent="0.2">
      <c r="A35" s="49"/>
      <c r="B35" s="57" t="s">
        <v>366</v>
      </c>
      <c r="C35" s="57" t="s">
        <v>481</v>
      </c>
      <c r="D35" s="107" t="s">
        <v>299</v>
      </c>
      <c r="E35" s="107" t="s">
        <v>299</v>
      </c>
      <c r="F35" s="219" t="s">
        <v>299</v>
      </c>
      <c r="G35" s="219">
        <v>-167</v>
      </c>
      <c r="H35" s="107">
        <v>-342</v>
      </c>
      <c r="I35" s="107">
        <v>-431</v>
      </c>
      <c r="J35" s="107">
        <v>-455</v>
      </c>
      <c r="K35" s="107">
        <v>-422</v>
      </c>
      <c r="L35" s="107">
        <v>-397</v>
      </c>
      <c r="M35" s="107">
        <v>-215</v>
      </c>
      <c r="N35" s="107">
        <v>-157</v>
      </c>
      <c r="O35" s="108">
        <v>-45</v>
      </c>
    </row>
    <row r="36" spans="1:20" s="37" customFormat="1" ht="15" customHeight="1" x14ac:dyDescent="0.2">
      <c r="A36" s="49"/>
      <c r="B36" s="57" t="s">
        <v>482</v>
      </c>
      <c r="C36" s="57" t="s">
        <v>435</v>
      </c>
      <c r="D36" s="107" t="s">
        <v>299</v>
      </c>
      <c r="E36" s="107" t="s">
        <v>299</v>
      </c>
      <c r="F36" s="219" t="s">
        <v>299</v>
      </c>
      <c r="G36" s="219" t="s">
        <v>299</v>
      </c>
      <c r="H36" s="219" t="s">
        <v>299</v>
      </c>
      <c r="I36" s="219" t="s">
        <v>299</v>
      </c>
      <c r="J36" s="105" t="s">
        <v>299</v>
      </c>
      <c r="K36" s="105" t="s">
        <v>299</v>
      </c>
      <c r="L36" s="105">
        <v>-23</v>
      </c>
      <c r="M36" s="107" t="s">
        <v>299</v>
      </c>
      <c r="N36" s="105" t="s">
        <v>299</v>
      </c>
      <c r="O36" s="105" t="s">
        <v>299</v>
      </c>
    </row>
    <row r="37" spans="1:20" s="37" customFormat="1" ht="15" customHeight="1" x14ac:dyDescent="0.2">
      <c r="A37" s="530" t="s">
        <v>182</v>
      </c>
      <c r="B37" s="530"/>
      <c r="C37" s="185" t="s">
        <v>147</v>
      </c>
      <c r="D37" s="186">
        <v>-402</v>
      </c>
      <c r="E37" s="186">
        <v>-484</v>
      </c>
      <c r="F37" s="186">
        <v>-487</v>
      </c>
      <c r="G37" s="186">
        <v>-815</v>
      </c>
      <c r="H37" s="186">
        <v>-1152</v>
      </c>
      <c r="I37" s="330">
        <v>-1001</v>
      </c>
      <c r="J37" s="330">
        <v>-1022</v>
      </c>
      <c r="K37" s="330">
        <v>-989</v>
      </c>
      <c r="L37" s="330">
        <v>1022</v>
      </c>
      <c r="M37" s="330">
        <v>4640</v>
      </c>
      <c r="N37" s="330">
        <v>-6943</v>
      </c>
      <c r="O37" s="305">
        <v>-773</v>
      </c>
    </row>
    <row r="38" spans="1:20" s="37" customFormat="1" ht="15" customHeight="1" x14ac:dyDescent="0.2">
      <c r="A38" s="532" t="s">
        <v>254</v>
      </c>
      <c r="B38" s="532"/>
      <c r="C38" s="109" t="s">
        <v>231</v>
      </c>
      <c r="D38" s="105">
        <v>13</v>
      </c>
      <c r="E38" s="105">
        <v>2</v>
      </c>
      <c r="F38" s="105" t="s">
        <v>300</v>
      </c>
      <c r="G38" s="110">
        <v>-3</v>
      </c>
      <c r="H38" s="110">
        <v>-1</v>
      </c>
      <c r="I38" s="107">
        <v>-3</v>
      </c>
      <c r="J38" s="107">
        <v>5</v>
      </c>
      <c r="K38" s="107">
        <v>7</v>
      </c>
      <c r="L38" s="107">
        <v>-26</v>
      </c>
      <c r="M38" s="107">
        <v>1</v>
      </c>
      <c r="N38" s="107">
        <v>-17</v>
      </c>
      <c r="O38" s="105">
        <v>10</v>
      </c>
    </row>
    <row r="39" spans="1:20" s="37" customFormat="1" ht="15" customHeight="1" x14ac:dyDescent="0.2">
      <c r="A39" s="532" t="s">
        <v>41</v>
      </c>
      <c r="B39" s="532"/>
      <c r="C39" s="109" t="s">
        <v>232</v>
      </c>
      <c r="D39" s="110">
        <v>1433</v>
      </c>
      <c r="E39" s="110">
        <v>-199</v>
      </c>
      <c r="F39" s="110">
        <v>76</v>
      </c>
      <c r="G39" s="110">
        <v>-810</v>
      </c>
      <c r="H39" s="110">
        <v>-1028</v>
      </c>
      <c r="I39" s="331">
        <v>2137</v>
      </c>
      <c r="J39" s="331">
        <v>2061</v>
      </c>
      <c r="K39" s="331">
        <v>-1915</v>
      </c>
      <c r="L39" s="331">
        <v>-2177</v>
      </c>
      <c r="M39" s="331">
        <v>2446</v>
      </c>
      <c r="N39" s="331">
        <v>-742</v>
      </c>
      <c r="O39" s="307">
        <v>1563</v>
      </c>
    </row>
    <row r="40" spans="1:20" s="37" customFormat="1" ht="15" customHeight="1" x14ac:dyDescent="0.2">
      <c r="A40" s="530" t="s">
        <v>201</v>
      </c>
      <c r="B40" s="530"/>
      <c r="C40" s="185" t="s">
        <v>87</v>
      </c>
      <c r="D40" s="186">
        <v>5879</v>
      </c>
      <c r="E40" s="186">
        <v>7312</v>
      </c>
      <c r="F40" s="186">
        <v>7113</v>
      </c>
      <c r="G40" s="186">
        <v>7189</v>
      </c>
      <c r="H40" s="186">
        <v>6379</v>
      </c>
      <c r="I40" s="330">
        <v>5351</v>
      </c>
      <c r="J40" s="330">
        <v>7489</v>
      </c>
      <c r="K40" s="330">
        <v>9550</v>
      </c>
      <c r="L40" s="330">
        <v>7634</v>
      </c>
      <c r="M40" s="330">
        <v>5456</v>
      </c>
      <c r="N40" s="330">
        <v>7903</v>
      </c>
      <c r="O40" s="305">
        <v>7303</v>
      </c>
    </row>
    <row r="41" spans="1:20" s="37" customFormat="1" ht="15" customHeight="1" x14ac:dyDescent="0.2">
      <c r="A41" s="497"/>
      <c r="B41" s="497" t="s">
        <v>538</v>
      </c>
      <c r="C41" s="498"/>
      <c r="D41" s="499"/>
      <c r="E41" s="499" t="s">
        <v>299</v>
      </c>
      <c r="F41" s="499" t="s">
        <v>299</v>
      </c>
      <c r="G41" s="499" t="s">
        <v>299</v>
      </c>
      <c r="H41" s="499" t="s">
        <v>299</v>
      </c>
      <c r="I41" s="499" t="s">
        <v>299</v>
      </c>
      <c r="J41" s="499" t="s">
        <v>299</v>
      </c>
      <c r="K41" s="499" t="s">
        <v>299</v>
      </c>
      <c r="L41" s="499" t="s">
        <v>299</v>
      </c>
      <c r="M41" s="499" t="s">
        <v>299</v>
      </c>
      <c r="N41" s="506">
        <v>142</v>
      </c>
      <c r="O41" s="500" t="s">
        <v>560</v>
      </c>
    </row>
    <row r="42" spans="1:20" s="37" customFormat="1" ht="15" customHeight="1" x14ac:dyDescent="0.2">
      <c r="A42" s="531" t="s">
        <v>202</v>
      </c>
      <c r="B42" s="531"/>
      <c r="C42" s="187" t="s">
        <v>88</v>
      </c>
      <c r="D42" s="188">
        <v>7312</v>
      </c>
      <c r="E42" s="188">
        <v>7113</v>
      </c>
      <c r="F42" s="188">
        <v>7189</v>
      </c>
      <c r="G42" s="188">
        <v>6379</v>
      </c>
      <c r="H42" s="188">
        <v>5351</v>
      </c>
      <c r="I42" s="332">
        <v>7489</v>
      </c>
      <c r="J42" s="332">
        <v>9550</v>
      </c>
      <c r="K42" s="332">
        <v>7634</v>
      </c>
      <c r="L42" s="332">
        <v>5456</v>
      </c>
      <c r="M42" s="332">
        <v>7903</v>
      </c>
      <c r="N42" s="332">
        <v>7303</v>
      </c>
      <c r="O42" s="306">
        <v>8867</v>
      </c>
    </row>
    <row r="43" spans="1:20" ht="10.5" customHeight="1" x14ac:dyDescent="0.2">
      <c r="A43" s="33"/>
      <c r="B43" s="52"/>
      <c r="C43" s="33"/>
      <c r="D43" s="112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1:20" s="37" customFormat="1" ht="10.5" customHeight="1" x14ac:dyDescent="0.2">
      <c r="A44" s="113"/>
      <c r="B44" s="114"/>
      <c r="C44" s="113"/>
    </row>
    <row r="45" spans="1:20" s="37" customFormat="1" ht="9.6" x14ac:dyDescent="0.2">
      <c r="A45" s="113"/>
      <c r="B45" s="113"/>
      <c r="C45" s="113"/>
    </row>
    <row r="46" spans="1:20" s="37" customFormat="1" ht="9.6" x14ac:dyDescent="0.2">
      <c r="A46" s="113"/>
      <c r="B46" s="113"/>
      <c r="C46" s="113"/>
    </row>
    <row r="47" spans="1:20" s="37" customFormat="1" ht="10.8" x14ac:dyDescent="0.2">
      <c r="A47" s="113"/>
      <c r="B47" s="113"/>
      <c r="C47" s="113"/>
      <c r="T47" s="64"/>
    </row>
    <row r="48" spans="1:20" s="39" customFormat="1" ht="10.8" x14ac:dyDescent="0.2">
      <c r="A48" s="115"/>
      <c r="B48" s="115"/>
      <c r="C48" s="115"/>
    </row>
    <row r="49" spans="1:3" s="39" customFormat="1" ht="10.8" x14ac:dyDescent="0.2">
      <c r="A49" s="115"/>
      <c r="B49" s="115"/>
      <c r="C49" s="115"/>
    </row>
    <row r="50" spans="1:3" s="39" customFormat="1" ht="10.8" x14ac:dyDescent="0.2">
      <c r="A50" s="115"/>
      <c r="B50" s="115"/>
      <c r="C50" s="115"/>
    </row>
    <row r="51" spans="1:3" s="39" customFormat="1" ht="10.8" x14ac:dyDescent="0.2">
      <c r="A51" s="115"/>
      <c r="B51" s="115"/>
      <c r="C51" s="115"/>
    </row>
    <row r="52" spans="1:3" s="39" customFormat="1" ht="10.8" x14ac:dyDescent="0.2">
      <c r="A52" s="115"/>
      <c r="B52" s="115"/>
      <c r="C52" s="115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  <colBreaks count="1" manualBreakCount="1">
    <brk id="15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Q61"/>
  <sheetViews>
    <sheetView showGridLines="0" view="pageBreakPreview" zoomScaleNormal="100" zoomScaleSheetLayoutView="100" workbookViewId="0">
      <pane xSplit="3" topLeftCell="F1" activePane="topRight" state="frozen"/>
      <selection activeCell="D40" sqref="D40"/>
      <selection pane="topRight" activeCell="O36" sqref="O36"/>
    </sheetView>
  </sheetViews>
  <sheetFormatPr defaultColWidth="9" defaultRowHeight="13.2" x14ac:dyDescent="0.2"/>
  <cols>
    <col min="1" max="1" width="1" style="33" customWidth="1"/>
    <col min="2" max="2" width="18" style="33" customWidth="1"/>
    <col min="3" max="3" width="26.6640625" style="33" customWidth="1"/>
    <col min="4" max="5" width="10.6640625" style="33" hidden="1" customWidth="1"/>
    <col min="6" max="10" width="10.6640625" style="33" customWidth="1"/>
    <col min="11" max="11" width="10.21875" style="33" customWidth="1"/>
    <col min="12" max="12" width="9.77734375" style="33" bestFit="1" customWidth="1"/>
    <col min="13" max="13" width="9" style="33"/>
    <col min="14" max="14" width="10.21875" style="33" bestFit="1" customWidth="1"/>
    <col min="15" max="16" width="10.88671875" style="33" customWidth="1"/>
    <col min="17" max="16384" width="9" style="33"/>
  </cols>
  <sheetData>
    <row r="1" spans="1:16" ht="13.5" customHeight="1" x14ac:dyDescent="0.2"/>
    <row r="2" spans="1:16" ht="22.5" customHeight="1" x14ac:dyDescent="0.2">
      <c r="A2" s="149"/>
      <c r="B2" s="34" t="s">
        <v>404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10" customFormat="1" ht="22.5" customHeight="1" x14ac:dyDescent="0.15">
      <c r="A3" s="13"/>
      <c r="B3" s="14" t="s">
        <v>294</v>
      </c>
      <c r="C3" s="15"/>
      <c r="F3" s="509" t="s">
        <v>467</v>
      </c>
      <c r="G3" s="510"/>
      <c r="H3" s="511"/>
      <c r="I3" s="512"/>
      <c r="J3" s="512"/>
      <c r="K3" s="512"/>
      <c r="L3" s="512" t="s">
        <v>434</v>
      </c>
      <c r="M3" s="512"/>
      <c r="N3" s="512"/>
      <c r="O3" s="512"/>
      <c r="P3" s="65" t="s">
        <v>63</v>
      </c>
    </row>
    <row r="4" spans="1:16" s="19" customFormat="1" ht="11.25" customHeight="1" x14ac:dyDescent="0.2">
      <c r="A4" s="9"/>
      <c r="B4" s="9"/>
      <c r="C4" s="9"/>
      <c r="D4" s="178"/>
      <c r="E4" s="508"/>
      <c r="F4" s="534" t="s">
        <v>565</v>
      </c>
      <c r="G4" s="534"/>
      <c r="H4" s="534"/>
      <c r="I4" s="534"/>
      <c r="J4" s="534"/>
      <c r="K4" s="534"/>
      <c r="L4" s="534"/>
      <c r="M4" s="534"/>
      <c r="N4" s="534"/>
      <c r="O4" s="534"/>
      <c r="P4" s="534"/>
    </row>
    <row r="5" spans="1:16" s="37" customFormat="1" ht="11.25" customHeight="1" x14ac:dyDescent="0.2">
      <c r="A5" s="43"/>
      <c r="B5" s="43"/>
      <c r="C5" s="43"/>
      <c r="D5" s="179" t="s">
        <v>539</v>
      </c>
      <c r="E5" s="179" t="s">
        <v>540</v>
      </c>
      <c r="F5" s="520" t="s">
        <v>541</v>
      </c>
      <c r="G5" s="521" t="s">
        <v>542</v>
      </c>
      <c r="H5" s="521" t="s">
        <v>543</v>
      </c>
      <c r="I5" s="521" t="s">
        <v>544</v>
      </c>
      <c r="J5" s="521" t="s">
        <v>545</v>
      </c>
      <c r="K5" s="521" t="s">
        <v>546</v>
      </c>
      <c r="L5" s="521" t="s">
        <v>547</v>
      </c>
      <c r="M5" s="521" t="s">
        <v>548</v>
      </c>
      <c r="N5" s="521" t="s">
        <v>549</v>
      </c>
      <c r="O5" s="521" t="s">
        <v>555</v>
      </c>
      <c r="P5" s="523" t="s">
        <v>556</v>
      </c>
    </row>
    <row r="6" spans="1:16" s="37" customFormat="1" ht="15" customHeight="1" x14ac:dyDescent="0.2">
      <c r="A6" s="82" t="s">
        <v>168</v>
      </c>
      <c r="B6" s="82"/>
      <c r="C6" s="83" t="s">
        <v>140</v>
      </c>
      <c r="D6" s="84">
        <v>11073</v>
      </c>
      <c r="E6" s="84">
        <v>11033</v>
      </c>
      <c r="F6" s="87">
        <v>12196</v>
      </c>
      <c r="G6" s="87">
        <v>13125</v>
      </c>
      <c r="H6" s="87">
        <v>15338</v>
      </c>
      <c r="I6" s="87">
        <v>14698</v>
      </c>
      <c r="J6" s="87">
        <v>16150</v>
      </c>
      <c r="K6" s="87">
        <v>15363</v>
      </c>
      <c r="L6" s="87">
        <v>14485</v>
      </c>
      <c r="M6" s="87">
        <v>15775</v>
      </c>
      <c r="N6" s="87">
        <v>15188</v>
      </c>
      <c r="O6" s="87">
        <v>11353</v>
      </c>
      <c r="P6" s="92">
        <v>11000</v>
      </c>
    </row>
    <row r="7" spans="1:16" s="37" customFormat="1" ht="15" customHeight="1" x14ac:dyDescent="0.2">
      <c r="A7" s="43" t="s">
        <v>169</v>
      </c>
      <c r="B7" s="43"/>
      <c r="C7" s="86" t="s">
        <v>141</v>
      </c>
      <c r="D7" s="87">
        <v>8150</v>
      </c>
      <c r="E7" s="87">
        <v>8301</v>
      </c>
      <c r="F7" s="87">
        <v>9328</v>
      </c>
      <c r="G7" s="87">
        <v>10070</v>
      </c>
      <c r="H7" s="87">
        <v>11659</v>
      </c>
      <c r="I7" s="87">
        <v>11718</v>
      </c>
      <c r="J7" s="87">
        <v>12936</v>
      </c>
      <c r="K7" s="87">
        <v>11735</v>
      </c>
      <c r="L7" s="87">
        <v>10218</v>
      </c>
      <c r="M7" s="87">
        <v>11100</v>
      </c>
      <c r="N7" s="87">
        <v>9665</v>
      </c>
      <c r="O7" s="407">
        <v>7258</v>
      </c>
      <c r="P7" s="356" t="s">
        <v>390</v>
      </c>
    </row>
    <row r="8" spans="1:16" s="37" customFormat="1" ht="15" customHeight="1" x14ac:dyDescent="0.2">
      <c r="A8" s="20" t="s">
        <v>170</v>
      </c>
      <c r="B8" s="20"/>
      <c r="C8" s="24" t="s">
        <v>229</v>
      </c>
      <c r="D8" s="91">
        <v>2922</v>
      </c>
      <c r="E8" s="91">
        <v>2732</v>
      </c>
      <c r="F8" s="91">
        <v>2868</v>
      </c>
      <c r="G8" s="91">
        <v>3055</v>
      </c>
      <c r="H8" s="91">
        <v>3678</v>
      </c>
      <c r="I8" s="91">
        <v>2979</v>
      </c>
      <c r="J8" s="91">
        <v>3214</v>
      </c>
      <c r="K8" s="91">
        <v>3627</v>
      </c>
      <c r="L8" s="91">
        <v>4267</v>
      </c>
      <c r="M8" s="91">
        <v>4675</v>
      </c>
      <c r="N8" s="91">
        <v>5523</v>
      </c>
      <c r="O8" s="407">
        <v>4094</v>
      </c>
      <c r="P8" s="356" t="s">
        <v>390</v>
      </c>
    </row>
    <row r="9" spans="1:16" s="37" customFormat="1" ht="15" customHeight="1" x14ac:dyDescent="0.2">
      <c r="A9" s="20" t="s">
        <v>171</v>
      </c>
      <c r="B9" s="20"/>
      <c r="C9" s="24" t="s">
        <v>142</v>
      </c>
      <c r="D9" s="91">
        <v>1821</v>
      </c>
      <c r="E9" s="91">
        <v>1790</v>
      </c>
      <c r="F9" s="91">
        <v>1700</v>
      </c>
      <c r="G9" s="91">
        <v>1677</v>
      </c>
      <c r="H9" s="91">
        <v>1663</v>
      </c>
      <c r="I9" s="91">
        <v>1812</v>
      </c>
      <c r="J9" s="91">
        <v>2204</v>
      </c>
      <c r="K9" s="91">
        <v>2337</v>
      </c>
      <c r="L9" s="91">
        <v>2532</v>
      </c>
      <c r="M9" s="91">
        <v>2985</v>
      </c>
      <c r="N9" s="91">
        <v>2806</v>
      </c>
      <c r="O9" s="407">
        <v>2861</v>
      </c>
      <c r="P9" s="356" t="s">
        <v>390</v>
      </c>
    </row>
    <row r="10" spans="1:16" s="37" customFormat="1" ht="15" customHeight="1" x14ac:dyDescent="0.2">
      <c r="A10" s="20" t="s">
        <v>173</v>
      </c>
      <c r="B10" s="20"/>
      <c r="C10" s="24" t="s">
        <v>143</v>
      </c>
      <c r="D10" s="91">
        <v>1101</v>
      </c>
      <c r="E10" s="91">
        <v>941</v>
      </c>
      <c r="F10" s="91">
        <v>1168</v>
      </c>
      <c r="G10" s="91">
        <v>1377</v>
      </c>
      <c r="H10" s="91">
        <v>2014</v>
      </c>
      <c r="I10" s="91">
        <v>1167</v>
      </c>
      <c r="J10" s="91">
        <v>1010</v>
      </c>
      <c r="K10" s="91">
        <v>1290</v>
      </c>
      <c r="L10" s="91">
        <v>1734</v>
      </c>
      <c r="M10" s="91">
        <v>1689</v>
      </c>
      <c r="N10" s="91">
        <v>2717</v>
      </c>
      <c r="O10" s="91">
        <v>1232</v>
      </c>
      <c r="P10" s="92">
        <v>950</v>
      </c>
    </row>
    <row r="11" spans="1:16" s="37" customFormat="1" ht="15" customHeight="1" x14ac:dyDescent="0.2">
      <c r="A11" s="20" t="s">
        <v>176</v>
      </c>
      <c r="B11" s="20"/>
      <c r="C11" s="24" t="s">
        <v>144</v>
      </c>
      <c r="D11" s="91">
        <v>1135</v>
      </c>
      <c r="E11" s="91">
        <v>978</v>
      </c>
      <c r="F11" s="91">
        <v>1202</v>
      </c>
      <c r="G11" s="91">
        <v>1382</v>
      </c>
      <c r="H11" s="91">
        <v>2039</v>
      </c>
      <c r="I11" s="91">
        <v>1175</v>
      </c>
      <c r="J11" s="91">
        <v>1042</v>
      </c>
      <c r="K11" s="91">
        <v>1321</v>
      </c>
      <c r="L11" s="91">
        <v>1738</v>
      </c>
      <c r="M11" s="91">
        <v>1644</v>
      </c>
      <c r="N11" s="91">
        <v>2695</v>
      </c>
      <c r="O11" s="91">
        <v>1237</v>
      </c>
      <c r="P11" s="92">
        <v>950</v>
      </c>
    </row>
    <row r="12" spans="1:16" s="37" customFormat="1" ht="15" customHeight="1" x14ac:dyDescent="0.2">
      <c r="A12" s="20" t="s">
        <v>177</v>
      </c>
      <c r="B12" s="20"/>
      <c r="C12" s="27" t="s">
        <v>228</v>
      </c>
      <c r="D12" s="93">
        <v>1069</v>
      </c>
      <c r="E12" s="93">
        <v>935</v>
      </c>
      <c r="F12" s="93">
        <v>466</v>
      </c>
      <c r="G12" s="93">
        <v>1294</v>
      </c>
      <c r="H12" s="93">
        <v>1893</v>
      </c>
      <c r="I12" s="93">
        <v>1197</v>
      </c>
      <c r="J12" s="93">
        <v>1028</v>
      </c>
      <c r="K12" s="93">
        <v>1318</v>
      </c>
      <c r="L12" s="93">
        <v>1849</v>
      </c>
      <c r="M12" s="93">
        <v>1472</v>
      </c>
      <c r="N12" s="93">
        <v>2643</v>
      </c>
      <c r="O12" s="407">
        <v>1237</v>
      </c>
      <c r="P12" s="356" t="s">
        <v>390</v>
      </c>
    </row>
    <row r="13" spans="1:16" s="37" customFormat="1" ht="15" customHeight="1" x14ac:dyDescent="0.2">
      <c r="A13" s="424" t="s">
        <v>521</v>
      </c>
      <c r="B13" s="152"/>
      <c r="C13" s="142" t="s">
        <v>145</v>
      </c>
      <c r="D13" s="180">
        <v>606</v>
      </c>
      <c r="E13" s="180">
        <v>525</v>
      </c>
      <c r="F13" s="180">
        <v>261</v>
      </c>
      <c r="G13" s="180">
        <v>742</v>
      </c>
      <c r="H13" s="180">
        <v>1104</v>
      </c>
      <c r="I13" s="180">
        <v>719</v>
      </c>
      <c r="J13" s="180">
        <v>580</v>
      </c>
      <c r="K13" s="180">
        <v>812</v>
      </c>
      <c r="L13" s="180">
        <v>1171</v>
      </c>
      <c r="M13" s="180">
        <v>955</v>
      </c>
      <c r="N13" s="180">
        <v>1963</v>
      </c>
      <c r="O13" s="180">
        <v>1012</v>
      </c>
      <c r="P13" s="181">
        <v>820</v>
      </c>
    </row>
    <row r="14" spans="1:16" ht="15" customHeight="1" x14ac:dyDescent="0.2">
      <c r="A14" s="533" t="s">
        <v>89</v>
      </c>
      <c r="B14" s="533"/>
      <c r="C14" s="61" t="s">
        <v>110</v>
      </c>
      <c r="D14" s="200">
        <v>1833</v>
      </c>
      <c r="E14" s="200">
        <v>1143</v>
      </c>
      <c r="F14" s="200">
        <v>1999</v>
      </c>
      <c r="G14" s="200">
        <v>1583</v>
      </c>
      <c r="H14" s="200">
        <v>632</v>
      </c>
      <c r="I14" s="200">
        <v>1124</v>
      </c>
      <c r="J14" s="200">
        <v>1415</v>
      </c>
      <c r="K14" s="200">
        <v>1673</v>
      </c>
      <c r="L14" s="200">
        <v>569</v>
      </c>
      <c r="M14" s="200">
        <v>-4468</v>
      </c>
      <c r="N14" s="200">
        <v>3538</v>
      </c>
      <c r="O14" s="200">
        <v>1190</v>
      </c>
      <c r="P14" s="507"/>
    </row>
    <row r="15" spans="1:16" s="37" customFormat="1" ht="15" customHeight="1" x14ac:dyDescent="0.2">
      <c r="A15" s="535" t="s">
        <v>181</v>
      </c>
      <c r="B15" s="535"/>
      <c r="C15" s="57" t="s">
        <v>116</v>
      </c>
      <c r="D15" s="107">
        <v>-897</v>
      </c>
      <c r="E15" s="107">
        <v>-34</v>
      </c>
      <c r="F15" s="107">
        <v>-624</v>
      </c>
      <c r="G15" s="107">
        <v>-1599</v>
      </c>
      <c r="H15" s="107">
        <v>-1179</v>
      </c>
      <c r="I15" s="107">
        <v>-522</v>
      </c>
      <c r="J15" s="107">
        <v>-624</v>
      </c>
      <c r="K15" s="107">
        <v>-836</v>
      </c>
      <c r="L15" s="107">
        <v>-1900</v>
      </c>
      <c r="M15" s="107">
        <v>-442</v>
      </c>
      <c r="N15" s="107">
        <v>-897</v>
      </c>
      <c r="O15" s="107">
        <v>-144</v>
      </c>
      <c r="P15" s="382"/>
    </row>
    <row r="16" spans="1:16" s="37" customFormat="1" ht="15" customHeight="1" x14ac:dyDescent="0.2">
      <c r="A16" s="536" t="s">
        <v>182</v>
      </c>
      <c r="B16" s="536"/>
      <c r="C16" s="59" t="s">
        <v>147</v>
      </c>
      <c r="D16" s="201">
        <v>-402</v>
      </c>
      <c r="E16" s="201">
        <v>-483</v>
      </c>
      <c r="F16" s="201">
        <v>-486</v>
      </c>
      <c r="G16" s="201">
        <v>-703</v>
      </c>
      <c r="H16" s="201">
        <v>-808</v>
      </c>
      <c r="I16" s="201">
        <v>-609</v>
      </c>
      <c r="J16" s="201">
        <v>-639</v>
      </c>
      <c r="K16" s="201">
        <v>-619</v>
      </c>
      <c r="L16" s="201">
        <v>-199</v>
      </c>
      <c r="M16" s="201">
        <v>5655</v>
      </c>
      <c r="N16" s="201">
        <v>-1111</v>
      </c>
      <c r="O16" s="201">
        <v>-588</v>
      </c>
      <c r="P16" s="382"/>
    </row>
    <row r="17" spans="1:16" s="37" customFormat="1" ht="15" customHeight="1" x14ac:dyDescent="0.2">
      <c r="A17" s="530" t="s">
        <v>201</v>
      </c>
      <c r="B17" s="530"/>
      <c r="C17" s="185" t="s">
        <v>87</v>
      </c>
      <c r="D17" s="186">
        <v>5879</v>
      </c>
      <c r="E17" s="186">
        <v>7312</v>
      </c>
      <c r="F17" s="186">
        <v>7113</v>
      </c>
      <c r="G17" s="186">
        <v>7189</v>
      </c>
      <c r="H17" s="186">
        <v>6379</v>
      </c>
      <c r="I17" s="186">
        <v>5351</v>
      </c>
      <c r="J17" s="186">
        <v>7489</v>
      </c>
      <c r="K17" s="186">
        <v>9550</v>
      </c>
      <c r="L17" s="186">
        <v>7634</v>
      </c>
      <c r="M17" s="186">
        <v>5456</v>
      </c>
      <c r="N17" s="186">
        <v>7903</v>
      </c>
      <c r="O17" s="186">
        <v>7303</v>
      </c>
      <c r="P17" s="382"/>
    </row>
    <row r="18" spans="1:16" s="37" customFormat="1" ht="15" customHeight="1" x14ac:dyDescent="0.2">
      <c r="A18" s="531" t="s">
        <v>202</v>
      </c>
      <c r="B18" s="531"/>
      <c r="C18" s="187" t="s">
        <v>88</v>
      </c>
      <c r="D18" s="188">
        <v>6412</v>
      </c>
      <c r="E18" s="188">
        <v>7944</v>
      </c>
      <c r="F18" s="188">
        <v>8000</v>
      </c>
      <c r="G18" s="188">
        <v>6466</v>
      </c>
      <c r="H18" s="188">
        <v>5022</v>
      </c>
      <c r="I18" s="188">
        <v>5343</v>
      </c>
      <c r="J18" s="188">
        <v>7645</v>
      </c>
      <c r="K18" s="188">
        <v>9775</v>
      </c>
      <c r="L18" s="188">
        <v>6099</v>
      </c>
      <c r="M18" s="188">
        <v>6195</v>
      </c>
      <c r="N18" s="188">
        <v>9576</v>
      </c>
      <c r="O18" s="188">
        <v>7775</v>
      </c>
      <c r="P18" s="382"/>
    </row>
    <row r="19" spans="1:16" ht="9.75" customHeight="1" x14ac:dyDescent="0.2">
      <c r="A19" s="126"/>
      <c r="B19" s="126"/>
      <c r="C19" s="127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</row>
    <row r="22" spans="1:16" ht="11.25" customHeight="1" x14ac:dyDescent="0.2">
      <c r="A22" s="9"/>
      <c r="B22" s="9"/>
      <c r="C22" s="21"/>
      <c r="D22" s="178"/>
      <c r="E22" s="178"/>
      <c r="F22" s="537" t="s">
        <v>566</v>
      </c>
      <c r="G22" s="538"/>
      <c r="H22" s="538"/>
      <c r="I22" s="538"/>
      <c r="J22" s="538"/>
      <c r="K22" s="538"/>
      <c r="L22" s="538"/>
      <c r="M22" s="538"/>
      <c r="N22" s="538"/>
      <c r="O22" s="538"/>
      <c r="P22" s="539"/>
    </row>
    <row r="23" spans="1:16" ht="11.25" customHeight="1" x14ac:dyDescent="0.2">
      <c r="A23" s="43"/>
      <c r="B23" s="43"/>
      <c r="C23" s="86"/>
      <c r="D23" s="179" t="s">
        <v>451</v>
      </c>
      <c r="E23" s="179" t="s">
        <v>452</v>
      </c>
      <c r="F23" s="520" t="s">
        <v>453</v>
      </c>
      <c r="G23" s="521" t="s">
        <v>454</v>
      </c>
      <c r="H23" s="521" t="s">
        <v>455</v>
      </c>
      <c r="I23" s="521" t="s">
        <v>456</v>
      </c>
      <c r="J23" s="521" t="s">
        <v>457</v>
      </c>
      <c r="K23" s="521" t="s">
        <v>458</v>
      </c>
      <c r="L23" s="521" t="s">
        <v>459</v>
      </c>
      <c r="M23" s="521" t="s">
        <v>522</v>
      </c>
      <c r="N23" s="521" t="s">
        <v>562</v>
      </c>
      <c r="O23" s="522" t="s">
        <v>563</v>
      </c>
      <c r="P23" s="523" t="s">
        <v>564</v>
      </c>
    </row>
    <row r="24" spans="1:16" ht="15" customHeight="1" x14ac:dyDescent="0.2">
      <c r="A24" s="82" t="s">
        <v>168</v>
      </c>
      <c r="B24" s="82"/>
      <c r="C24" s="83" t="s">
        <v>140</v>
      </c>
      <c r="D24" s="84">
        <f t="shared" ref="D24:J24" si="0">ROUNDDOWN(D54,0)</f>
        <v>12485</v>
      </c>
      <c r="E24" s="84">
        <f t="shared" si="0"/>
        <v>13962</v>
      </c>
      <c r="F24" s="87">
        <f t="shared" si="0"/>
        <v>13930</v>
      </c>
      <c r="G24" s="87">
        <f t="shared" si="0"/>
        <v>14858</v>
      </c>
      <c r="H24" s="87">
        <f t="shared" si="0"/>
        <v>17265</v>
      </c>
      <c r="I24" s="87">
        <f t="shared" si="0"/>
        <v>14592</v>
      </c>
      <c r="J24" s="87">
        <f t="shared" si="0"/>
        <v>16349</v>
      </c>
      <c r="K24" s="87">
        <f t="shared" ref="K24:P24" si="1">ROUNDDOWN(K54,0)</f>
        <v>15121</v>
      </c>
      <c r="L24" s="87">
        <f t="shared" si="1"/>
        <v>15307</v>
      </c>
      <c r="M24" s="87">
        <f t="shared" si="1"/>
        <v>15248</v>
      </c>
      <c r="N24" s="87">
        <f t="shared" si="1"/>
        <v>15204</v>
      </c>
      <c r="O24" s="87">
        <f t="shared" si="1"/>
        <v>12288</v>
      </c>
      <c r="P24" s="504">
        <f t="shared" si="1"/>
        <v>13000</v>
      </c>
    </row>
    <row r="25" spans="1:16" ht="15" customHeight="1" x14ac:dyDescent="0.2">
      <c r="A25" s="43" t="s">
        <v>169</v>
      </c>
      <c r="B25" s="43"/>
      <c r="C25" s="86" t="s">
        <v>141</v>
      </c>
      <c r="D25" s="87">
        <f t="shared" ref="D25:K25" si="2">ROUNDDOWN(D55,0)</f>
        <v>9396</v>
      </c>
      <c r="E25" s="87">
        <f t="shared" si="2"/>
        <v>10408</v>
      </c>
      <c r="F25" s="87">
        <f t="shared" si="2"/>
        <v>10860</v>
      </c>
      <c r="G25" s="87">
        <f t="shared" si="2"/>
        <v>11447</v>
      </c>
      <c r="H25" s="87">
        <f t="shared" si="2"/>
        <v>14064</v>
      </c>
      <c r="I25" s="87">
        <f t="shared" si="2"/>
        <v>11186</v>
      </c>
      <c r="J25" s="87">
        <f t="shared" si="2"/>
        <v>11883</v>
      </c>
      <c r="K25" s="87">
        <f t="shared" si="2"/>
        <v>18233</v>
      </c>
      <c r="L25" s="87">
        <f t="shared" ref="L25:L31" si="3">ROUNDDOWN(L55,0)</f>
        <v>11274</v>
      </c>
      <c r="M25" s="87">
        <f t="shared" ref="M25:M31" si="4">ROUNDDOWN(M55,0)</f>
        <v>9979</v>
      </c>
      <c r="N25" s="87">
        <f t="shared" ref="N25:O30" si="5">ROUNDDOWN(N55,0)</f>
        <v>10191</v>
      </c>
      <c r="O25" s="87">
        <f t="shared" si="5"/>
        <v>7708</v>
      </c>
      <c r="P25" s="356" t="s">
        <v>390</v>
      </c>
    </row>
    <row r="26" spans="1:16" ht="15" customHeight="1" x14ac:dyDescent="0.2">
      <c r="A26" s="20" t="s">
        <v>170</v>
      </c>
      <c r="B26" s="20"/>
      <c r="C26" s="24" t="s">
        <v>229</v>
      </c>
      <c r="D26" s="91">
        <f t="shared" ref="D26:K26" si="6">ROUNDDOWN(D56,0)</f>
        <v>3089</v>
      </c>
      <c r="E26" s="91">
        <f t="shared" si="6"/>
        <v>3553</v>
      </c>
      <c r="F26" s="91">
        <f t="shared" si="6"/>
        <v>3069</v>
      </c>
      <c r="G26" s="91">
        <f t="shared" si="6"/>
        <v>3411</v>
      </c>
      <c r="H26" s="91">
        <f t="shared" si="6"/>
        <v>3201</v>
      </c>
      <c r="I26" s="91">
        <f t="shared" si="6"/>
        <v>3405</v>
      </c>
      <c r="J26" s="91">
        <f t="shared" si="6"/>
        <v>4465</v>
      </c>
      <c r="K26" s="91">
        <f t="shared" si="6"/>
        <v>-3111</v>
      </c>
      <c r="L26" s="91">
        <f t="shared" si="3"/>
        <v>4032</v>
      </c>
      <c r="M26" s="91">
        <f t="shared" si="4"/>
        <v>5269</v>
      </c>
      <c r="N26" s="91">
        <f t="shared" si="5"/>
        <v>5013</v>
      </c>
      <c r="O26" s="91">
        <f t="shared" si="5"/>
        <v>4580</v>
      </c>
      <c r="P26" s="356" t="s">
        <v>390</v>
      </c>
    </row>
    <row r="27" spans="1:16" ht="15" customHeight="1" x14ac:dyDescent="0.2">
      <c r="A27" s="20" t="s">
        <v>171</v>
      </c>
      <c r="B27" s="20"/>
      <c r="C27" s="24" t="s">
        <v>142</v>
      </c>
      <c r="D27" s="91">
        <f t="shared" ref="D27:K27" si="7">ROUNDDOWN(D57,0)</f>
        <v>1691</v>
      </c>
      <c r="E27" s="91">
        <f t="shared" si="7"/>
        <v>1923</v>
      </c>
      <c r="F27" s="91">
        <f t="shared" si="7"/>
        <v>1748</v>
      </c>
      <c r="G27" s="91">
        <f t="shared" si="7"/>
        <v>1830</v>
      </c>
      <c r="H27" s="91">
        <f t="shared" si="7"/>
        <v>1805</v>
      </c>
      <c r="I27" s="91">
        <f t="shared" si="7"/>
        <v>1848</v>
      </c>
      <c r="J27" s="91">
        <f t="shared" si="7"/>
        <v>2140</v>
      </c>
      <c r="K27" s="91">
        <f t="shared" si="7"/>
        <v>2302</v>
      </c>
      <c r="L27" s="91">
        <f t="shared" si="3"/>
        <v>3112</v>
      </c>
      <c r="M27" s="91">
        <f t="shared" si="4"/>
        <v>3606</v>
      </c>
      <c r="N27" s="91">
        <f t="shared" si="5"/>
        <v>3368</v>
      </c>
      <c r="O27" s="91">
        <f t="shared" si="5"/>
        <v>3479</v>
      </c>
      <c r="P27" s="356" t="s">
        <v>390</v>
      </c>
    </row>
    <row r="28" spans="1:16" ht="15" customHeight="1" x14ac:dyDescent="0.2">
      <c r="A28" s="20" t="s">
        <v>173</v>
      </c>
      <c r="B28" s="20"/>
      <c r="C28" s="24" t="s">
        <v>143</v>
      </c>
      <c r="D28" s="91">
        <f t="shared" ref="D28:K28" si="8">ROUNDDOWN(D58,0)</f>
        <v>1398</v>
      </c>
      <c r="E28" s="91">
        <f t="shared" si="8"/>
        <v>1629</v>
      </c>
      <c r="F28" s="91">
        <f t="shared" si="8"/>
        <v>1321</v>
      </c>
      <c r="G28" s="91">
        <f t="shared" si="8"/>
        <v>1580</v>
      </c>
      <c r="H28" s="91">
        <f t="shared" si="8"/>
        <v>1395</v>
      </c>
      <c r="I28" s="91">
        <f t="shared" si="8"/>
        <v>1557</v>
      </c>
      <c r="J28" s="91">
        <f t="shared" si="8"/>
        <v>2324</v>
      </c>
      <c r="K28" s="91">
        <f t="shared" si="8"/>
        <v>-5413</v>
      </c>
      <c r="L28" s="91">
        <f t="shared" si="3"/>
        <v>919</v>
      </c>
      <c r="M28" s="91">
        <f t="shared" si="4"/>
        <v>1662</v>
      </c>
      <c r="N28" s="91">
        <f t="shared" si="5"/>
        <v>1645</v>
      </c>
      <c r="O28" s="91">
        <f t="shared" si="5"/>
        <v>1100</v>
      </c>
      <c r="P28" s="92">
        <f t="shared" ref="P28" si="9">ROUNDDOWN(P58,0)</f>
        <v>1550</v>
      </c>
    </row>
    <row r="29" spans="1:16" ht="15" customHeight="1" x14ac:dyDescent="0.2">
      <c r="A29" s="20" t="s">
        <v>176</v>
      </c>
      <c r="B29" s="20"/>
      <c r="C29" s="24" t="s">
        <v>144</v>
      </c>
      <c r="D29" s="91">
        <f t="shared" ref="D29:K29" si="10">ROUNDDOWN(D59,0)</f>
        <v>1402</v>
      </c>
      <c r="E29" s="91">
        <f t="shared" si="10"/>
        <v>1651</v>
      </c>
      <c r="F29" s="91">
        <f t="shared" si="10"/>
        <v>1321</v>
      </c>
      <c r="G29" s="91">
        <f t="shared" si="10"/>
        <v>1547</v>
      </c>
      <c r="H29" s="91">
        <f t="shared" si="10"/>
        <v>1411</v>
      </c>
      <c r="I29" s="91">
        <f t="shared" si="10"/>
        <v>1560</v>
      </c>
      <c r="J29" s="91">
        <f t="shared" si="10"/>
        <v>2307</v>
      </c>
      <c r="K29" s="91">
        <f t="shared" si="10"/>
        <v>-5403</v>
      </c>
      <c r="L29" s="91">
        <f t="shared" si="3"/>
        <v>831</v>
      </c>
      <c r="M29" s="91">
        <f t="shared" si="4"/>
        <v>1532</v>
      </c>
      <c r="N29" s="91">
        <f t="shared" si="5"/>
        <v>1646</v>
      </c>
      <c r="O29" s="91">
        <f t="shared" si="5"/>
        <v>1108</v>
      </c>
      <c r="P29" s="92">
        <f t="shared" ref="P29" si="11">ROUNDDOWN(P59,0)</f>
        <v>1550</v>
      </c>
    </row>
    <row r="30" spans="1:16" s="37" customFormat="1" ht="15" customHeight="1" x14ac:dyDescent="0.2">
      <c r="A30" s="20" t="s">
        <v>177</v>
      </c>
      <c r="B30" s="20"/>
      <c r="C30" s="24" t="s">
        <v>228</v>
      </c>
      <c r="D30" s="93">
        <f t="shared" ref="D30:K30" si="12">ROUNDDOWN(D60,0)</f>
        <v>1290</v>
      </c>
      <c r="E30" s="93">
        <f t="shared" si="12"/>
        <v>1513</v>
      </c>
      <c r="F30" s="93">
        <f t="shared" si="12"/>
        <v>1263</v>
      </c>
      <c r="G30" s="93">
        <f t="shared" si="12"/>
        <v>1283</v>
      </c>
      <c r="H30" s="93">
        <f t="shared" si="12"/>
        <v>1292</v>
      </c>
      <c r="I30" s="93">
        <f t="shared" si="12"/>
        <v>1549</v>
      </c>
      <c r="J30" s="93">
        <f t="shared" si="12"/>
        <v>2230</v>
      </c>
      <c r="K30" s="93">
        <f t="shared" si="12"/>
        <v>-6433</v>
      </c>
      <c r="L30" s="93">
        <f t="shared" si="3"/>
        <v>-7244</v>
      </c>
      <c r="M30" s="93">
        <f t="shared" si="4"/>
        <v>1218</v>
      </c>
      <c r="N30" s="93">
        <f t="shared" si="5"/>
        <v>3073</v>
      </c>
      <c r="O30" s="93">
        <f t="shared" si="5"/>
        <v>1094</v>
      </c>
      <c r="P30" s="356" t="s">
        <v>390</v>
      </c>
    </row>
    <row r="31" spans="1:16" ht="15" customHeight="1" x14ac:dyDescent="0.2">
      <c r="A31" s="424" t="s">
        <v>521</v>
      </c>
      <c r="B31" s="152"/>
      <c r="C31" s="142" t="s">
        <v>145</v>
      </c>
      <c r="D31" s="180">
        <f t="shared" ref="D31:K31" si="13">ROUNDDOWN(D61,0)</f>
        <v>768</v>
      </c>
      <c r="E31" s="180">
        <f t="shared" si="13"/>
        <v>866</v>
      </c>
      <c r="F31" s="180">
        <f t="shared" si="13"/>
        <v>735</v>
      </c>
      <c r="G31" s="180">
        <f t="shared" si="13"/>
        <v>734</v>
      </c>
      <c r="H31" s="180">
        <f t="shared" si="13"/>
        <v>639</v>
      </c>
      <c r="I31" s="180">
        <f t="shared" si="13"/>
        <v>955</v>
      </c>
      <c r="J31" s="180">
        <f t="shared" si="13"/>
        <v>1283</v>
      </c>
      <c r="K31" s="180">
        <f t="shared" si="13"/>
        <v>-5520</v>
      </c>
      <c r="L31" s="180">
        <f t="shared" si="3"/>
        <v>-7265</v>
      </c>
      <c r="M31" s="180">
        <f t="shared" si="4"/>
        <v>1411</v>
      </c>
      <c r="N31" s="180">
        <f>ROUNDDOWN(N61,0)</f>
        <v>2352</v>
      </c>
      <c r="O31" s="180">
        <f>ROUNDDOWN(O61,0)</f>
        <v>1021</v>
      </c>
      <c r="P31" s="181">
        <f t="shared" ref="P31" si="14">ROUNDDOWN(P61,0)</f>
        <v>1280</v>
      </c>
    </row>
    <row r="32" spans="1:16" ht="15" customHeight="1" x14ac:dyDescent="0.2">
      <c r="A32" s="533" t="s">
        <v>89</v>
      </c>
      <c r="B32" s="533"/>
      <c r="C32" s="61" t="s">
        <v>110</v>
      </c>
      <c r="D32" s="200">
        <f>連CF!D51</f>
        <v>2870</v>
      </c>
      <c r="E32" s="200">
        <f>連CF!E51</f>
        <v>999</v>
      </c>
      <c r="F32" s="200">
        <f>連CF!F51</f>
        <v>2053</v>
      </c>
      <c r="G32" s="200">
        <f>連CF!G51</f>
        <v>2836</v>
      </c>
      <c r="H32" s="200">
        <f>連CF!H51</f>
        <v>2280</v>
      </c>
      <c r="I32" s="200">
        <f>連CF!I51</f>
        <v>4728</v>
      </c>
      <c r="J32" s="200">
        <f>連CF!J51</f>
        <v>4335</v>
      </c>
      <c r="K32" s="200">
        <f>連CF!K51</f>
        <v>2216</v>
      </c>
      <c r="L32" s="200">
        <f>連CF!L51</f>
        <v>452</v>
      </c>
      <c r="M32" s="200">
        <f>連CF!M51</f>
        <v>-1394</v>
      </c>
      <c r="N32" s="200">
        <f>連CF!N51</f>
        <v>5764</v>
      </c>
      <c r="O32" s="200">
        <f>連CF!O51</f>
        <v>2692</v>
      </c>
      <c r="P32" s="507"/>
    </row>
    <row r="33" spans="1:17" s="37" customFormat="1" ht="15" customHeight="1" x14ac:dyDescent="0.2">
      <c r="A33" s="535" t="s">
        <v>181</v>
      </c>
      <c r="B33" s="535"/>
      <c r="C33" s="57" t="s">
        <v>116</v>
      </c>
      <c r="D33" s="107">
        <f>'連CF-2'!D24</f>
        <v>-1048</v>
      </c>
      <c r="E33" s="107">
        <f>'連CF-2'!E24</f>
        <v>-716</v>
      </c>
      <c r="F33" s="107">
        <f>'連CF-2'!F24</f>
        <v>-1490</v>
      </c>
      <c r="G33" s="107">
        <f>'連CF-2'!G24</f>
        <v>-2827</v>
      </c>
      <c r="H33" s="107">
        <f>'連CF-2'!H24</f>
        <v>-2154</v>
      </c>
      <c r="I33" s="107">
        <f>'連CF-2'!I24</f>
        <v>-1585</v>
      </c>
      <c r="J33" s="107">
        <f>'連CF-2'!J24</f>
        <v>-1256</v>
      </c>
      <c r="K33" s="107">
        <f>'連CF-2'!K24</f>
        <v>-3149</v>
      </c>
      <c r="L33" s="107">
        <f>'連CF-2'!L24</f>
        <v>-3625</v>
      </c>
      <c r="M33" s="107">
        <f>'連CF-2'!M24</f>
        <v>-800</v>
      </c>
      <c r="N33" s="107">
        <f>'連CF-2'!N24</f>
        <v>453</v>
      </c>
      <c r="O33" s="107">
        <f>'連CF-2'!O24</f>
        <v>-365</v>
      </c>
      <c r="P33" s="382"/>
    </row>
    <row r="34" spans="1:17" s="37" customFormat="1" ht="15" customHeight="1" x14ac:dyDescent="0.2">
      <c r="A34" s="536" t="s">
        <v>182</v>
      </c>
      <c r="B34" s="536"/>
      <c r="C34" s="59" t="s">
        <v>147</v>
      </c>
      <c r="D34" s="201">
        <f>'連CF-2'!D37</f>
        <v>-402</v>
      </c>
      <c r="E34" s="201">
        <f>'連CF-2'!E37</f>
        <v>-484</v>
      </c>
      <c r="F34" s="201">
        <f>'連CF-2'!F37</f>
        <v>-487</v>
      </c>
      <c r="G34" s="201">
        <f>'連CF-2'!G37</f>
        <v>-815</v>
      </c>
      <c r="H34" s="201">
        <f>'連CF-2'!H37</f>
        <v>-1152</v>
      </c>
      <c r="I34" s="201">
        <f>'連CF-2'!I37</f>
        <v>-1001</v>
      </c>
      <c r="J34" s="201">
        <f>'連CF-2'!J37</f>
        <v>-1022</v>
      </c>
      <c r="K34" s="201">
        <f>'連CF-2'!K37</f>
        <v>-989</v>
      </c>
      <c r="L34" s="201">
        <f>'連CF-2'!L37</f>
        <v>1022</v>
      </c>
      <c r="M34" s="201">
        <f>'連CF-2'!M37</f>
        <v>4640</v>
      </c>
      <c r="N34" s="201">
        <f>'連CF-2'!N37</f>
        <v>-6943</v>
      </c>
      <c r="O34" s="201">
        <f>'連CF-2'!O37</f>
        <v>-773</v>
      </c>
      <c r="P34" s="382"/>
    </row>
    <row r="35" spans="1:17" s="37" customFormat="1" ht="15" customHeight="1" x14ac:dyDescent="0.2">
      <c r="A35" s="530" t="s">
        <v>201</v>
      </c>
      <c r="B35" s="530"/>
      <c r="C35" s="185" t="s">
        <v>87</v>
      </c>
      <c r="D35" s="186">
        <f>'連CF-2'!D40</f>
        <v>5879</v>
      </c>
      <c r="E35" s="186">
        <f>'連CF-2'!E40</f>
        <v>7312</v>
      </c>
      <c r="F35" s="186">
        <f>'連CF-2'!F40</f>
        <v>7113</v>
      </c>
      <c r="G35" s="186">
        <f>'連CF-2'!G40</f>
        <v>7189</v>
      </c>
      <c r="H35" s="186">
        <f>'連CF-2'!H40</f>
        <v>6379</v>
      </c>
      <c r="I35" s="186">
        <f>'連CF-2'!I40</f>
        <v>5351</v>
      </c>
      <c r="J35" s="186">
        <f>'連CF-2'!J40</f>
        <v>7489</v>
      </c>
      <c r="K35" s="186">
        <f>'連CF-2'!K40</f>
        <v>9550</v>
      </c>
      <c r="L35" s="186">
        <f>'連CF-2'!L40</f>
        <v>7634</v>
      </c>
      <c r="M35" s="186">
        <f>'連CF-2'!M40</f>
        <v>5456</v>
      </c>
      <c r="N35" s="186">
        <f>'連CF-2'!N40</f>
        <v>7903</v>
      </c>
      <c r="O35" s="186">
        <f>'連CF-2'!O40</f>
        <v>7303</v>
      </c>
      <c r="P35" s="382"/>
    </row>
    <row r="36" spans="1:17" s="37" customFormat="1" ht="15" customHeight="1" x14ac:dyDescent="0.2">
      <c r="A36" s="531" t="s">
        <v>202</v>
      </c>
      <c r="B36" s="531"/>
      <c r="C36" s="187" t="s">
        <v>88</v>
      </c>
      <c r="D36" s="188">
        <f>'連CF-2'!D42</f>
        <v>7312</v>
      </c>
      <c r="E36" s="188">
        <f>'連CF-2'!E42</f>
        <v>7113</v>
      </c>
      <c r="F36" s="188">
        <f>'連CF-2'!F42</f>
        <v>7189</v>
      </c>
      <c r="G36" s="188">
        <f>'連CF-2'!G42</f>
        <v>6379</v>
      </c>
      <c r="H36" s="188">
        <f>'連CF-2'!H42</f>
        <v>5351</v>
      </c>
      <c r="I36" s="188">
        <f>'連CF-2'!I42</f>
        <v>7489</v>
      </c>
      <c r="J36" s="188">
        <f>'連CF-2'!J42</f>
        <v>9550</v>
      </c>
      <c r="K36" s="188">
        <f>'連CF-2'!K42</f>
        <v>7634</v>
      </c>
      <c r="L36" s="188">
        <f>'連CF-2'!L42</f>
        <v>5456</v>
      </c>
      <c r="M36" s="188">
        <f>'連CF-2'!M42</f>
        <v>7903</v>
      </c>
      <c r="N36" s="188">
        <f>'連CF-2'!N42</f>
        <v>7303</v>
      </c>
      <c r="O36" s="188">
        <f>'連CF-2'!O42</f>
        <v>8867</v>
      </c>
      <c r="P36" s="382"/>
    </row>
    <row r="37" spans="1:17" ht="10.5" customHeight="1" x14ac:dyDescent="0.2">
      <c r="B37" s="94"/>
      <c r="Q37" s="64"/>
    </row>
    <row r="38" spans="1:17" ht="10.5" customHeight="1" x14ac:dyDescent="0.2">
      <c r="B38" s="52"/>
    </row>
    <row r="41" spans="1:17" x14ac:dyDescent="0.2">
      <c r="B41" s="19" t="s">
        <v>303</v>
      </c>
      <c r="C41" s="349">
        <v>2007</v>
      </c>
      <c r="D41" s="134">
        <v>2008</v>
      </c>
      <c r="E41" s="134">
        <v>2009</v>
      </c>
      <c r="F41" s="134">
        <v>2010</v>
      </c>
      <c r="G41" s="134">
        <v>2011</v>
      </c>
      <c r="H41" s="134">
        <v>2012</v>
      </c>
      <c r="I41" s="134">
        <v>2013</v>
      </c>
      <c r="J41" s="134">
        <v>2014</v>
      </c>
      <c r="K41" s="134">
        <v>2015</v>
      </c>
      <c r="L41" s="134">
        <v>2016</v>
      </c>
      <c r="M41" s="134">
        <v>2017</v>
      </c>
      <c r="N41" s="134">
        <v>2018</v>
      </c>
      <c r="O41" s="134">
        <v>2018</v>
      </c>
      <c r="P41" s="134" t="s">
        <v>528</v>
      </c>
    </row>
    <row r="42" spans="1:17" x14ac:dyDescent="0.2">
      <c r="B42" s="19" t="s">
        <v>311</v>
      </c>
      <c r="C42" s="380"/>
      <c r="D42" s="122"/>
      <c r="E42" s="122"/>
      <c r="F42" s="122"/>
      <c r="G42" s="122"/>
    </row>
    <row r="43" spans="1:17" x14ac:dyDescent="0.2">
      <c r="B43" s="210" t="s">
        <v>168</v>
      </c>
      <c r="C43" s="352">
        <v>10096.173000000001</v>
      </c>
      <c r="D43" s="217">
        <v>11073.264999999999</v>
      </c>
      <c r="E43" s="217">
        <v>11033.384</v>
      </c>
      <c r="F43" s="217">
        <v>12196.518</v>
      </c>
      <c r="G43" s="217">
        <v>13125.460999999999</v>
      </c>
      <c r="H43" s="297">
        <v>15338.683999999999</v>
      </c>
      <c r="I43" s="297">
        <v>14698.016851</v>
      </c>
      <c r="J43" s="297">
        <v>16150.852999999999</v>
      </c>
      <c r="K43" s="297">
        <v>15363.294</v>
      </c>
      <c r="L43" s="297">
        <v>14485.708000000001</v>
      </c>
      <c r="M43" s="297">
        <v>15775.956</v>
      </c>
      <c r="N43" s="297">
        <v>15188.921</v>
      </c>
      <c r="O43" s="297">
        <v>11353.244000000001</v>
      </c>
      <c r="P43" s="297">
        <v>11000</v>
      </c>
    </row>
    <row r="44" spans="1:17" x14ac:dyDescent="0.2">
      <c r="B44" s="210" t="s">
        <v>169</v>
      </c>
      <c r="C44" s="352">
        <v>7417.991</v>
      </c>
      <c r="D44" s="217">
        <v>8150.4579999999996</v>
      </c>
      <c r="E44" s="217">
        <v>8301.3179999999993</v>
      </c>
      <c r="F44" s="217">
        <v>9328.01</v>
      </c>
      <c r="G44" s="217">
        <v>10070.155000000001</v>
      </c>
      <c r="H44" s="297">
        <v>11659.842000000001</v>
      </c>
      <c r="I44" s="297">
        <v>11718.073292999999</v>
      </c>
      <c r="J44" s="297">
        <v>12936.126</v>
      </c>
      <c r="K44" s="297">
        <v>11735.662</v>
      </c>
      <c r="L44" s="297">
        <v>10218.531999999999</v>
      </c>
      <c r="M44" s="364">
        <v>11100.402</v>
      </c>
      <c r="N44" s="364">
        <v>9665.0859999999993</v>
      </c>
      <c r="O44" s="364">
        <v>7258.7510000000002</v>
      </c>
      <c r="P44" s="364" t="s">
        <v>390</v>
      </c>
    </row>
    <row r="45" spans="1:17" x14ac:dyDescent="0.2">
      <c r="B45" s="210" t="s">
        <v>170</v>
      </c>
      <c r="C45" s="352">
        <v>2678.181</v>
      </c>
      <c r="D45" s="217">
        <v>2922.8069999999998</v>
      </c>
      <c r="E45" s="217">
        <v>2732.0650000000001</v>
      </c>
      <c r="F45" s="217">
        <v>2868.5070000000001</v>
      </c>
      <c r="G45" s="217">
        <v>3055.3049999999998</v>
      </c>
      <c r="H45" s="297">
        <v>3678.8409999999999</v>
      </c>
      <c r="I45" s="297">
        <v>2979.9435579999999</v>
      </c>
      <c r="J45" s="297">
        <v>3214.7260000000001</v>
      </c>
      <c r="K45" s="297">
        <v>3627.6309999999999</v>
      </c>
      <c r="L45" s="297">
        <v>4267.1750000000002</v>
      </c>
      <c r="M45" s="364">
        <v>4675.5540000000001</v>
      </c>
      <c r="N45" s="364">
        <v>5523.0860000000002</v>
      </c>
      <c r="O45" s="364">
        <v>4094.4929999999999</v>
      </c>
      <c r="P45" s="364" t="s">
        <v>390</v>
      </c>
    </row>
    <row r="46" spans="1:17" x14ac:dyDescent="0.2">
      <c r="B46" s="210" t="s">
        <v>171</v>
      </c>
      <c r="C46" s="352">
        <v>1804.547</v>
      </c>
      <c r="D46" s="217">
        <v>1821.068</v>
      </c>
      <c r="E46" s="217">
        <v>1790.8620000000001</v>
      </c>
      <c r="F46" s="217">
        <v>1700.0070000000001</v>
      </c>
      <c r="G46" s="217">
        <v>1677.9649999999999</v>
      </c>
      <c r="H46" s="297">
        <v>1663.8910000000001</v>
      </c>
      <c r="I46" s="297">
        <v>1812.474244</v>
      </c>
      <c r="J46" s="297">
        <v>2204.5390000000002</v>
      </c>
      <c r="K46" s="297">
        <v>2337.4349999999999</v>
      </c>
      <c r="L46" s="297">
        <v>2532.3969999999999</v>
      </c>
      <c r="M46" s="364">
        <v>2985.6570000000002</v>
      </c>
      <c r="N46" s="364">
        <v>2806.029</v>
      </c>
      <c r="O46" s="364">
        <v>2861.8530000000001</v>
      </c>
      <c r="P46" s="364" t="s">
        <v>390</v>
      </c>
    </row>
    <row r="47" spans="1:17" x14ac:dyDescent="0.2">
      <c r="B47" s="210" t="s">
        <v>173</v>
      </c>
      <c r="C47" s="352">
        <v>873.63400000000001</v>
      </c>
      <c r="D47" s="217">
        <v>1101.739</v>
      </c>
      <c r="E47" s="217">
        <v>941.20299999999997</v>
      </c>
      <c r="F47" s="217">
        <v>1168.499</v>
      </c>
      <c r="G47" s="217">
        <v>1377.34</v>
      </c>
      <c r="H47" s="297">
        <v>2014.95</v>
      </c>
      <c r="I47" s="297">
        <v>1167.4693139999999</v>
      </c>
      <c r="J47" s="297">
        <v>1010.186</v>
      </c>
      <c r="K47" s="297">
        <v>1290.1949999999999</v>
      </c>
      <c r="L47" s="297">
        <v>1734.777</v>
      </c>
      <c r="M47" s="297">
        <v>1689.896</v>
      </c>
      <c r="N47" s="297">
        <v>2717.056</v>
      </c>
      <c r="O47" s="297">
        <v>1232.6389999999999</v>
      </c>
      <c r="P47" s="297">
        <v>950</v>
      </c>
    </row>
    <row r="48" spans="1:17" x14ac:dyDescent="0.2">
      <c r="B48" s="211" t="s">
        <v>176</v>
      </c>
      <c r="C48" s="352">
        <v>896.62400000000002</v>
      </c>
      <c r="D48" s="217">
        <v>1135.3820000000001</v>
      </c>
      <c r="E48" s="217">
        <v>978.83299999999997</v>
      </c>
      <c r="F48" s="217">
        <v>1202.931</v>
      </c>
      <c r="G48" s="217">
        <v>1382.998</v>
      </c>
      <c r="H48" s="297">
        <v>2039.6210000000001</v>
      </c>
      <c r="I48" s="297">
        <v>1175.8333500000001</v>
      </c>
      <c r="J48" s="297">
        <v>1042.3879999999999</v>
      </c>
      <c r="K48" s="297">
        <v>1321.6780000000001</v>
      </c>
      <c r="L48" s="297">
        <v>1738.2719999999999</v>
      </c>
      <c r="M48" s="297">
        <v>1644.7260000000001</v>
      </c>
      <c r="N48" s="297">
        <v>2695.058</v>
      </c>
      <c r="O48" s="297">
        <v>1237.9100000000001</v>
      </c>
      <c r="P48" s="297">
        <v>950</v>
      </c>
    </row>
    <row r="49" spans="2:16" x14ac:dyDescent="0.2">
      <c r="B49" s="211" t="s">
        <v>305</v>
      </c>
      <c r="C49" s="352">
        <v>880.36900000000003</v>
      </c>
      <c r="D49" s="217">
        <v>1069.3209999999999</v>
      </c>
      <c r="E49" s="217">
        <v>935.923</v>
      </c>
      <c r="F49" s="217">
        <v>466.38499999999999</v>
      </c>
      <c r="G49" s="217">
        <v>1294.248</v>
      </c>
      <c r="H49" s="297">
        <v>1893.3340000000001</v>
      </c>
      <c r="I49" s="297">
        <v>1197.5199090000001</v>
      </c>
      <c r="J49" s="297">
        <v>1028.58</v>
      </c>
      <c r="K49" s="297">
        <v>1318.21</v>
      </c>
      <c r="L49" s="297">
        <v>1849.4190000000001</v>
      </c>
      <c r="M49" s="364">
        <v>1472.5840000000001</v>
      </c>
      <c r="N49" s="364">
        <v>2643.9580000000001</v>
      </c>
      <c r="O49" s="364">
        <v>1237.3499999999999</v>
      </c>
      <c r="P49" s="364" t="s">
        <v>390</v>
      </c>
    </row>
    <row r="50" spans="2:16" x14ac:dyDescent="0.2">
      <c r="B50" s="211" t="s">
        <v>178</v>
      </c>
      <c r="C50" s="352">
        <v>502.13</v>
      </c>
      <c r="D50" s="217">
        <v>606.005</v>
      </c>
      <c r="E50" s="217">
        <v>525.98</v>
      </c>
      <c r="F50" s="217">
        <v>261.74799999999999</v>
      </c>
      <c r="G50" s="217">
        <v>742.08399999999995</v>
      </c>
      <c r="H50" s="297">
        <v>1104.242</v>
      </c>
      <c r="I50" s="297">
        <v>719.30062899999996</v>
      </c>
      <c r="J50" s="297">
        <v>580.74699999999996</v>
      </c>
      <c r="K50" s="297">
        <v>812.47799999999995</v>
      </c>
      <c r="L50" s="297">
        <v>1171.0940000000001</v>
      </c>
      <c r="M50" s="297">
        <v>955.14800000000002</v>
      </c>
      <c r="N50" s="297">
        <v>1963.875</v>
      </c>
      <c r="O50" s="297">
        <v>1012.11</v>
      </c>
      <c r="P50" s="297">
        <v>820</v>
      </c>
    </row>
    <row r="51" spans="2:16" x14ac:dyDescent="0.2">
      <c r="D51" s="298"/>
      <c r="E51" s="298"/>
      <c r="F51" s="298"/>
      <c r="G51" s="298"/>
      <c r="H51" s="298"/>
      <c r="I51" s="298"/>
    </row>
    <row r="52" spans="2:16" x14ac:dyDescent="0.2">
      <c r="B52" s="19" t="s">
        <v>309</v>
      </c>
      <c r="C52" s="349">
        <v>2006</v>
      </c>
      <c r="D52" s="134">
        <v>2007</v>
      </c>
      <c r="E52" s="134">
        <v>2008</v>
      </c>
      <c r="F52" s="134">
        <v>2009</v>
      </c>
      <c r="G52" s="134">
        <v>2010</v>
      </c>
      <c r="H52" s="134">
        <v>2011</v>
      </c>
      <c r="I52" s="134">
        <v>2012</v>
      </c>
      <c r="J52" s="134">
        <v>2013</v>
      </c>
      <c r="K52" s="134">
        <v>2014</v>
      </c>
      <c r="L52" s="134">
        <v>2015</v>
      </c>
      <c r="M52" s="134">
        <v>2016</v>
      </c>
      <c r="N52" s="134">
        <v>2017</v>
      </c>
      <c r="O52" s="134">
        <f>O41</f>
        <v>2018</v>
      </c>
      <c r="P52" s="134" t="str">
        <f>P41</f>
        <v>2019(予)</v>
      </c>
    </row>
    <row r="53" spans="2:16" x14ac:dyDescent="0.2">
      <c r="B53" s="19" t="s">
        <v>312</v>
      </c>
      <c r="C53" s="380"/>
      <c r="D53" s="122"/>
      <c r="E53" s="122"/>
      <c r="F53" s="122"/>
      <c r="G53" s="122"/>
    </row>
    <row r="54" spans="2:16" x14ac:dyDescent="0.2">
      <c r="B54" s="210" t="s">
        <v>168</v>
      </c>
      <c r="C54" s="381" t="e">
        <f>連PL!#REF!-C43</f>
        <v>#REF!</v>
      </c>
      <c r="D54" s="297">
        <f>連PL!D29-D43</f>
        <v>12485.752</v>
      </c>
      <c r="E54" s="297">
        <f>連PL!E29-E43</f>
        <v>13962.737999999999</v>
      </c>
      <c r="F54" s="297">
        <f>連PL!F29-F43</f>
        <v>13930.508999999998</v>
      </c>
      <c r="G54" s="297">
        <f>連PL!G29-G43</f>
        <v>14858.957205999999</v>
      </c>
      <c r="H54" s="297">
        <f>連PL!H29-H43</f>
        <v>17265.719841999999</v>
      </c>
      <c r="I54" s="297">
        <f>連PL!I29-I43</f>
        <v>14592.259744999999</v>
      </c>
      <c r="J54" s="297">
        <f>連PL!J29-J43</f>
        <v>16349.763999999999</v>
      </c>
      <c r="K54" s="297">
        <f>連PL!K29-K43</f>
        <v>15121.992</v>
      </c>
      <c r="L54" s="297">
        <f>連PL!L29-L43</f>
        <v>15307.083000000001</v>
      </c>
      <c r="M54" s="297">
        <f>連PL!M29-M43</f>
        <v>15248.737999999999</v>
      </c>
      <c r="N54" s="297">
        <f>連PL!N29-N43</f>
        <v>15204.748000000001</v>
      </c>
      <c r="O54" s="297">
        <f>連PL!O29-O43</f>
        <v>12288.346</v>
      </c>
      <c r="P54" s="297">
        <f>連PL!P29-P43</f>
        <v>13000</v>
      </c>
    </row>
    <row r="55" spans="2:16" x14ac:dyDescent="0.2">
      <c r="B55" s="210" t="s">
        <v>169</v>
      </c>
      <c r="C55" s="381" t="e">
        <f>連PL!#REF!-C44</f>
        <v>#REF!</v>
      </c>
      <c r="D55" s="297">
        <f>連PL!D30-D44</f>
        <v>9396.4330000000009</v>
      </c>
      <c r="E55" s="297">
        <f>連PL!E30-E44</f>
        <v>10408.873</v>
      </c>
      <c r="F55" s="297">
        <f>連PL!F30-F44</f>
        <v>10860.612999999999</v>
      </c>
      <c r="G55" s="297">
        <f>連PL!G30-G44</f>
        <v>11447.458429</v>
      </c>
      <c r="H55" s="297">
        <f>連PL!H30-H44</f>
        <v>14064.704715</v>
      </c>
      <c r="I55" s="297">
        <f>連PL!I30-I44</f>
        <v>11186.850834999999</v>
      </c>
      <c r="J55" s="297">
        <f>連PL!J30-J44</f>
        <v>11883.899000000001</v>
      </c>
      <c r="K55" s="297">
        <f>連PL!K30-K44</f>
        <v>18233.778999999999</v>
      </c>
      <c r="L55" s="297">
        <f>連PL!L30-L44</f>
        <v>11274.985000000001</v>
      </c>
      <c r="M55" s="297">
        <f>連PL!M30-M44</f>
        <v>9979.6570000000011</v>
      </c>
      <c r="N55" s="297">
        <f>連PL!N30-N44</f>
        <v>10191.909</v>
      </c>
      <c r="O55" s="297">
        <f>連PL!O30-O44</f>
        <v>7708.2430000000004</v>
      </c>
      <c r="P55" s="364" t="s">
        <v>390</v>
      </c>
    </row>
    <row r="56" spans="2:16" x14ac:dyDescent="0.2">
      <c r="B56" s="210" t="s">
        <v>170</v>
      </c>
      <c r="C56" s="381" t="e">
        <f>連PL!#REF!-C45</f>
        <v>#REF!</v>
      </c>
      <c r="D56" s="297">
        <f>連PL!D31-D45</f>
        <v>3089.3180000000002</v>
      </c>
      <c r="E56" s="297">
        <f>連PL!E31-E45</f>
        <v>3553.8650000000002</v>
      </c>
      <c r="F56" s="297">
        <f>連PL!F31-F45</f>
        <v>3069.8960000000002</v>
      </c>
      <c r="G56" s="297">
        <f>連PL!G31-G45</f>
        <v>3411.4997770000004</v>
      </c>
      <c r="H56" s="297">
        <f>連PL!H31-H45</f>
        <v>3201.0161270000003</v>
      </c>
      <c r="I56" s="297">
        <f>連PL!I31-I45</f>
        <v>3405.4089100000001</v>
      </c>
      <c r="J56" s="297">
        <f>連PL!J31-J45</f>
        <v>4465.8649999999998</v>
      </c>
      <c r="K56" s="297">
        <f>連PL!K31-K45</f>
        <v>-3111.7869999999998</v>
      </c>
      <c r="L56" s="297">
        <f>連PL!L31-L45</f>
        <v>4032.097999999999</v>
      </c>
      <c r="M56" s="297">
        <f>連PL!M31-M45</f>
        <v>5269.0810000000001</v>
      </c>
      <c r="N56" s="297">
        <f>連PL!N31-N45</f>
        <v>5013.5880000000006</v>
      </c>
      <c r="O56" s="297">
        <f>連PL!O31-O45</f>
        <v>4580.101999999999</v>
      </c>
      <c r="P56" s="364" t="s">
        <v>390</v>
      </c>
    </row>
    <row r="57" spans="2:16" x14ac:dyDescent="0.2">
      <c r="B57" s="210" t="s">
        <v>171</v>
      </c>
      <c r="C57" s="381" t="e">
        <f>連PL!#REF!-C46</f>
        <v>#REF!</v>
      </c>
      <c r="D57" s="297">
        <f>連PL!D32-D46</f>
        <v>1691.1270000000002</v>
      </c>
      <c r="E57" s="297">
        <f>連PL!E32-E46</f>
        <v>1923.9279999999999</v>
      </c>
      <c r="F57" s="297">
        <f>連PL!F32-F46</f>
        <v>1748.5969999999998</v>
      </c>
      <c r="G57" s="297">
        <f>連PL!G32-G46</f>
        <v>1830.9401100000002</v>
      </c>
      <c r="H57" s="297">
        <f>連PL!H32-H46</f>
        <v>1805.1266689999998</v>
      </c>
      <c r="I57" s="297">
        <f>連PL!I32-I46</f>
        <v>1848.0210390000002</v>
      </c>
      <c r="J57" s="297">
        <f>連PL!J32-J46</f>
        <v>2140.9789999999998</v>
      </c>
      <c r="K57" s="297">
        <f>連PL!K32-K46</f>
        <v>2302.2000000000003</v>
      </c>
      <c r="L57" s="297">
        <f>連PL!L32-L46</f>
        <v>3112.4440000000004</v>
      </c>
      <c r="M57" s="297">
        <f>連PL!M32-M46</f>
        <v>3606.9979999999996</v>
      </c>
      <c r="N57" s="297">
        <f>連PL!N32-N46</f>
        <v>3368.248</v>
      </c>
      <c r="O57" s="297">
        <f>連PL!O32-O46</f>
        <v>3479.7730000000001</v>
      </c>
      <c r="P57" s="364" t="s">
        <v>390</v>
      </c>
    </row>
    <row r="58" spans="2:16" x14ac:dyDescent="0.2">
      <c r="B58" s="210" t="s">
        <v>173</v>
      </c>
      <c r="C58" s="381" t="e">
        <f>連PL!#REF!-C47</f>
        <v>#REF!</v>
      </c>
      <c r="D58" s="297">
        <f>連PL!D33-D47</f>
        <v>1398.19</v>
      </c>
      <c r="E58" s="297">
        <f>連PL!E33-E47</f>
        <v>1629.9369999999999</v>
      </c>
      <c r="F58" s="297">
        <f>連PL!F33-F47</f>
        <v>1321.2989999999998</v>
      </c>
      <c r="G58" s="297">
        <f>連PL!G33-G47</f>
        <v>1580.5596670000002</v>
      </c>
      <c r="H58" s="297">
        <f>連PL!H33-H47</f>
        <v>1395.8894579999999</v>
      </c>
      <c r="I58" s="297">
        <f>連PL!I33-I47</f>
        <v>1557.3878709999999</v>
      </c>
      <c r="J58" s="297">
        <f>連PL!J33-J47</f>
        <v>2324.8869999999997</v>
      </c>
      <c r="K58" s="297">
        <f>連PL!K33-K47</f>
        <v>-5413.9859999999999</v>
      </c>
      <c r="L58" s="297">
        <f>連PL!L33-L47</f>
        <v>919.654</v>
      </c>
      <c r="M58" s="297">
        <f>連PL!M33-M47</f>
        <v>1662.0840000000001</v>
      </c>
      <c r="N58" s="297">
        <f>連PL!N33-N47</f>
        <v>1645.3409999999999</v>
      </c>
      <c r="O58" s="297">
        <f>連PL!O33-O47</f>
        <v>1100.329</v>
      </c>
      <c r="P58" s="297">
        <f>連PL!P33-P47</f>
        <v>1550</v>
      </c>
    </row>
    <row r="59" spans="2:16" x14ac:dyDescent="0.2">
      <c r="B59" s="211" t="s">
        <v>176</v>
      </c>
      <c r="C59" s="381" t="e">
        <f>連PL!#REF!-C48</f>
        <v>#REF!</v>
      </c>
      <c r="D59" s="297">
        <f>連PL!D34-D48</f>
        <v>1402.482</v>
      </c>
      <c r="E59" s="297">
        <f>連PL!E34-E48</f>
        <v>1651.643</v>
      </c>
      <c r="F59" s="297">
        <f>連PL!F34-F48</f>
        <v>1321.335</v>
      </c>
      <c r="G59" s="297">
        <f>連PL!G34-G48</f>
        <v>1547.9316229999999</v>
      </c>
      <c r="H59" s="297">
        <f>連PL!H34-H48</f>
        <v>1411.329729</v>
      </c>
      <c r="I59" s="297">
        <f>連PL!I34-I48</f>
        <v>1560.9964299999999</v>
      </c>
      <c r="J59" s="297">
        <f>連PL!J34-J48</f>
        <v>2307.73</v>
      </c>
      <c r="K59" s="297">
        <f>連PL!K34-K48</f>
        <v>-5403.6639999999998</v>
      </c>
      <c r="L59" s="297">
        <f>連PL!L34-L48</f>
        <v>831.38799999999992</v>
      </c>
      <c r="M59" s="297">
        <f>連PL!M34-M48</f>
        <v>1532.7019999999998</v>
      </c>
      <c r="N59" s="297">
        <f>連PL!N34-N48</f>
        <v>1646.5410000000002</v>
      </c>
      <c r="O59" s="297">
        <f>連PL!O34-O48</f>
        <v>1108.0129999999997</v>
      </c>
      <c r="P59" s="297">
        <f>連PL!P34-P48</f>
        <v>1550</v>
      </c>
    </row>
    <row r="60" spans="2:16" x14ac:dyDescent="0.2">
      <c r="B60" s="211" t="s">
        <v>305</v>
      </c>
      <c r="C60" s="381" t="e">
        <f>連PL!#REF!-C49</f>
        <v>#REF!</v>
      </c>
      <c r="D60" s="297">
        <f>連PL!D35-D49</f>
        <v>1290.9279999999999</v>
      </c>
      <c r="E60" s="297">
        <f>連PL!E35-E49</f>
        <v>1513.2160000000001</v>
      </c>
      <c r="F60" s="297">
        <f>連PL!F35-F49</f>
        <v>1263.402</v>
      </c>
      <c r="G60" s="297">
        <f>連PL!G35-G49</f>
        <v>1283.3495830000002</v>
      </c>
      <c r="H60" s="297">
        <f>連PL!H35-H49</f>
        <v>1292.9991750000002</v>
      </c>
      <c r="I60" s="297">
        <f>連PL!I35-I49</f>
        <v>1549.2510859999998</v>
      </c>
      <c r="J60" s="297">
        <f>連PL!J35-J49</f>
        <v>2230.02</v>
      </c>
      <c r="K60" s="297">
        <f>連PL!K35-K49</f>
        <v>-6433.4530000000004</v>
      </c>
      <c r="L60" s="297">
        <f>連PL!L35-L49</f>
        <v>-7244.7950000000001</v>
      </c>
      <c r="M60" s="297">
        <f>連PL!M35-M49</f>
        <v>1218.6809999999998</v>
      </c>
      <c r="N60" s="297">
        <f>連PL!N35-N49</f>
        <v>3073.8470000000002</v>
      </c>
      <c r="O60" s="297">
        <f>連PL!O35-O49</f>
        <v>1094.5550000000003</v>
      </c>
      <c r="P60" s="364" t="s">
        <v>390</v>
      </c>
    </row>
    <row r="61" spans="2:16" x14ac:dyDescent="0.2">
      <c r="B61" s="211" t="s">
        <v>178</v>
      </c>
      <c r="C61" s="381" t="e">
        <f>連PL!#REF!-C50</f>
        <v>#REF!</v>
      </c>
      <c r="D61" s="297">
        <f>連PL!D36-D50</f>
        <v>768.92199999999991</v>
      </c>
      <c r="E61" s="297">
        <f>連PL!E36-E50</f>
        <v>866.62200000000007</v>
      </c>
      <c r="F61" s="297">
        <f>連PL!F36-F50</f>
        <v>735.64100000000008</v>
      </c>
      <c r="G61" s="297">
        <f>連PL!G36-G50</f>
        <v>734.58596</v>
      </c>
      <c r="H61" s="297">
        <f>連PL!H36-H50</f>
        <v>639.42776400000002</v>
      </c>
      <c r="I61" s="297">
        <f>連PL!I36-I50</f>
        <v>955.5333710000001</v>
      </c>
      <c r="J61" s="297">
        <f>連PL!J36-J50</f>
        <v>1283.0819999999999</v>
      </c>
      <c r="K61" s="297">
        <f>連PL!K36-K50</f>
        <v>-5520.1940000000004</v>
      </c>
      <c r="L61" s="297">
        <f>連PL!L36-L50</f>
        <v>-7265.7049999999999</v>
      </c>
      <c r="M61" s="297">
        <f>連PL!M36-M50</f>
        <v>1411.6599999999999</v>
      </c>
      <c r="N61" s="297">
        <f>連PL!N36-N50</f>
        <v>2352.0510000000004</v>
      </c>
      <c r="O61" s="297">
        <f>連PL!O36-O50</f>
        <v>1021.966</v>
      </c>
      <c r="P61" s="297">
        <f>連PL!P36-P50</f>
        <v>1280</v>
      </c>
    </row>
  </sheetData>
  <mergeCells count="12">
    <mergeCell ref="F22:P22"/>
    <mergeCell ref="A35:B35"/>
    <mergeCell ref="A36:B36"/>
    <mergeCell ref="A18:B18"/>
    <mergeCell ref="A32:B32"/>
    <mergeCell ref="A33:B33"/>
    <mergeCell ref="A34:B34"/>
    <mergeCell ref="F4:P4"/>
    <mergeCell ref="A14:B14"/>
    <mergeCell ref="A15:B15"/>
    <mergeCell ref="A16:B16"/>
    <mergeCell ref="A17:B17"/>
  </mergeCells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S43"/>
  <sheetViews>
    <sheetView showGridLines="0" view="pageBreakPreview" topLeftCell="C1" zoomScaleNormal="100" zoomScaleSheetLayoutView="100" workbookViewId="0">
      <selection activeCell="S14" sqref="S14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5" width="10.6640625" style="33" hidden="1" customWidth="1"/>
    <col min="6" max="10" width="10.6640625" style="33" customWidth="1"/>
    <col min="11" max="12" width="9.44140625" style="33" customWidth="1"/>
    <col min="13" max="16384" width="9" style="33"/>
  </cols>
  <sheetData>
    <row r="1" spans="1:16" ht="13.5" customHeight="1" x14ac:dyDescent="0.2"/>
    <row r="2" spans="1:16" ht="22.5" customHeight="1" x14ac:dyDescent="0.2">
      <c r="A2" s="149"/>
      <c r="B2" s="34" t="s">
        <v>276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10" customFormat="1" ht="22.5" customHeight="1" x14ac:dyDescent="0.2">
      <c r="A3" s="44"/>
      <c r="B3" s="14" t="s">
        <v>293</v>
      </c>
      <c r="C3" s="41"/>
      <c r="D3" s="14"/>
      <c r="E3" s="41"/>
      <c r="F3" s="41"/>
      <c r="G3" s="41"/>
      <c r="H3" s="41"/>
      <c r="I3" s="41"/>
      <c r="J3" s="41"/>
      <c r="K3" s="16"/>
      <c r="L3" s="16"/>
      <c r="M3" s="16"/>
      <c r="N3" s="16"/>
      <c r="O3" s="16"/>
      <c r="P3" s="16"/>
    </row>
    <row r="4" spans="1:16" s="37" customFormat="1" ht="9.6" x14ac:dyDescent="0.2">
      <c r="A4" s="36"/>
      <c r="B4" s="36"/>
      <c r="C4" s="36"/>
      <c r="D4" s="36"/>
      <c r="E4" s="36"/>
      <c r="F4" s="36"/>
      <c r="G4" s="36"/>
      <c r="H4" s="65"/>
      <c r="I4" s="65"/>
      <c r="J4" s="65"/>
      <c r="K4" s="65"/>
      <c r="L4" s="65"/>
      <c r="M4" s="65"/>
      <c r="N4" s="65"/>
      <c r="O4" s="65"/>
      <c r="P4" s="65" t="s">
        <v>63</v>
      </c>
    </row>
    <row r="5" spans="1:16" s="37" customFormat="1" ht="9.6" x14ac:dyDescent="0.2">
      <c r="A5" s="46"/>
      <c r="B5" s="46"/>
      <c r="C5" s="46"/>
      <c r="D5" s="134">
        <v>2008</v>
      </c>
      <c r="E5" s="134">
        <v>2009</v>
      </c>
      <c r="F5" s="134">
        <v>2010</v>
      </c>
      <c r="G5" s="134">
        <v>2011</v>
      </c>
      <c r="H5" s="134">
        <v>2012</v>
      </c>
      <c r="I5" s="134">
        <v>2013</v>
      </c>
      <c r="J5" s="134">
        <v>2014</v>
      </c>
      <c r="K5" s="134">
        <v>2015</v>
      </c>
      <c r="L5" s="134">
        <v>2016</v>
      </c>
      <c r="M5" s="134">
        <v>2017</v>
      </c>
      <c r="N5" s="134">
        <v>2018</v>
      </c>
      <c r="O5" s="135">
        <v>2019</v>
      </c>
      <c r="P5" s="135" t="s">
        <v>553</v>
      </c>
    </row>
    <row r="6" spans="1:16" s="37" customFormat="1" ht="15" customHeight="1" x14ac:dyDescent="0.2">
      <c r="A6" s="190" t="s">
        <v>244</v>
      </c>
      <c r="B6" s="190"/>
      <c r="C6" s="191" t="s">
        <v>265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3"/>
      <c r="P6" s="193"/>
    </row>
    <row r="7" spans="1:16" s="37" customFormat="1" ht="15" customHeight="1" x14ac:dyDescent="0.2">
      <c r="A7" s="46" t="s">
        <v>168</v>
      </c>
      <c r="B7" s="46"/>
      <c r="C7" s="49" t="s">
        <v>140</v>
      </c>
      <c r="D7" s="68">
        <f>連PL!D6</f>
        <v>23559</v>
      </c>
      <c r="E7" s="68">
        <f>連PL!E6</f>
        <v>24996</v>
      </c>
      <c r="F7" s="68">
        <f>連PL!F6</f>
        <v>26127</v>
      </c>
      <c r="G7" s="68">
        <f>連PL!G6</f>
        <v>27984</v>
      </c>
      <c r="H7" s="68">
        <f>連PL!H6</f>
        <v>32604</v>
      </c>
      <c r="I7" s="68">
        <f>連PL!I6</f>
        <v>29290</v>
      </c>
      <c r="J7" s="68">
        <f>連PL!J6</f>
        <v>32500</v>
      </c>
      <c r="K7" s="68">
        <f>連PL!K6</f>
        <v>30485</v>
      </c>
      <c r="L7" s="68">
        <f>連PL!L6</f>
        <v>29792</v>
      </c>
      <c r="M7" s="68">
        <f>連PL!M6</f>
        <v>31024</v>
      </c>
      <c r="N7" s="68">
        <f>連PL!N6</f>
        <v>30393</v>
      </c>
      <c r="O7" s="69">
        <f>連PL!O6</f>
        <v>23641</v>
      </c>
      <c r="P7" s="69">
        <f>連PL!P6</f>
        <v>24000</v>
      </c>
    </row>
    <row r="8" spans="1:16" s="37" customFormat="1" ht="15" customHeight="1" x14ac:dyDescent="0.2">
      <c r="A8" s="47" t="s">
        <v>170</v>
      </c>
      <c r="B8" s="47"/>
      <c r="C8" s="48" t="s">
        <v>226</v>
      </c>
      <c r="D8" s="66">
        <f>連PL!D8</f>
        <v>6012</v>
      </c>
      <c r="E8" s="66">
        <f>連PL!E8</f>
        <v>6285</v>
      </c>
      <c r="F8" s="66">
        <f>連PL!F8</f>
        <v>5938</v>
      </c>
      <c r="G8" s="66">
        <f>連PL!G8</f>
        <v>6466</v>
      </c>
      <c r="H8" s="66">
        <f>連PL!H8</f>
        <v>6879</v>
      </c>
      <c r="I8" s="66">
        <f>連PL!I8</f>
        <v>6385</v>
      </c>
      <c r="J8" s="66">
        <f>連PL!J8</f>
        <v>7680</v>
      </c>
      <c r="K8" s="66">
        <f>連PL!K8</f>
        <v>515</v>
      </c>
      <c r="L8" s="66">
        <f>連PL!L8</f>
        <v>8299</v>
      </c>
      <c r="M8" s="501">
        <f>連PL!M8</f>
        <v>9944</v>
      </c>
      <c r="N8" s="501">
        <f>連PL!N8</f>
        <v>10536</v>
      </c>
      <c r="O8" s="383">
        <v>8674</v>
      </c>
      <c r="P8" s="383" t="s">
        <v>390</v>
      </c>
    </row>
    <row r="9" spans="1:16" s="37" customFormat="1" ht="15" customHeight="1" x14ac:dyDescent="0.2">
      <c r="A9" s="47" t="s">
        <v>173</v>
      </c>
      <c r="B9" s="47"/>
      <c r="C9" s="48" t="s">
        <v>143</v>
      </c>
      <c r="D9" s="66">
        <f>連PL!D10</f>
        <v>2499</v>
      </c>
      <c r="E9" s="66">
        <f>連PL!E10</f>
        <v>2571</v>
      </c>
      <c r="F9" s="66">
        <f>連PL!F10</f>
        <v>2489</v>
      </c>
      <c r="G9" s="66">
        <f>連PL!G10</f>
        <v>2957</v>
      </c>
      <c r="H9" s="66">
        <f>連PL!H10</f>
        <v>3410</v>
      </c>
      <c r="I9" s="66">
        <f>連PL!I10</f>
        <v>2724</v>
      </c>
      <c r="J9" s="66">
        <f>連PL!J10</f>
        <v>3335</v>
      </c>
      <c r="K9" s="66">
        <f>連PL!K10</f>
        <v>-4123</v>
      </c>
      <c r="L9" s="66">
        <f>連PL!L10</f>
        <v>2654</v>
      </c>
      <c r="M9" s="66">
        <f>連PL!M10</f>
        <v>3351</v>
      </c>
      <c r="N9" s="66">
        <f>連PL!N10</f>
        <v>4362</v>
      </c>
      <c r="O9" s="67">
        <f>連PL!O10</f>
        <v>2332</v>
      </c>
      <c r="P9" s="67">
        <f>連PL!P10</f>
        <v>2500</v>
      </c>
    </row>
    <row r="10" spans="1:16" s="37" customFormat="1" ht="15" customHeight="1" x14ac:dyDescent="0.2">
      <c r="A10" s="47" t="s">
        <v>176</v>
      </c>
      <c r="B10" s="47"/>
      <c r="C10" s="48" t="s">
        <v>144</v>
      </c>
      <c r="D10" s="66">
        <f>連PL!D13</f>
        <v>2537</v>
      </c>
      <c r="E10" s="66">
        <f>連PL!E13</f>
        <v>2630</v>
      </c>
      <c r="F10" s="66">
        <f>連PL!F13</f>
        <v>2524</v>
      </c>
      <c r="G10" s="66">
        <f>連PL!G13</f>
        <v>2930</v>
      </c>
      <c r="H10" s="66">
        <f>連PL!H13</f>
        <v>3450</v>
      </c>
      <c r="I10" s="66">
        <f>連PL!I13</f>
        <v>2736</v>
      </c>
      <c r="J10" s="66">
        <f>連PL!J13</f>
        <v>3350</v>
      </c>
      <c r="K10" s="66">
        <f>連PL!K13</f>
        <v>-4081</v>
      </c>
      <c r="L10" s="66">
        <f>連PL!L13</f>
        <v>2569</v>
      </c>
      <c r="M10" s="66">
        <f>連PL!M13</f>
        <v>3177</v>
      </c>
      <c r="N10" s="66">
        <f>連PL!N13</f>
        <v>4341</v>
      </c>
      <c r="O10" s="67">
        <f>連PL!O13</f>
        <v>2345</v>
      </c>
      <c r="P10" s="67">
        <f>連PL!P13</f>
        <v>2500</v>
      </c>
    </row>
    <row r="11" spans="1:16" s="37" customFormat="1" ht="15" customHeight="1" x14ac:dyDescent="0.2">
      <c r="A11" s="425" t="s">
        <v>178</v>
      </c>
      <c r="B11" s="425"/>
      <c r="C11" s="426" t="s">
        <v>145</v>
      </c>
      <c r="D11" s="427">
        <f>連PL!D23</f>
        <v>1374</v>
      </c>
      <c r="E11" s="427">
        <f>連PL!E23</f>
        <v>1392</v>
      </c>
      <c r="F11" s="427">
        <f>連PL!F23</f>
        <v>997</v>
      </c>
      <c r="G11" s="427">
        <f>連PL!G23</f>
        <v>1476</v>
      </c>
      <c r="H11" s="427">
        <f>連PL!H23</f>
        <v>1743</v>
      </c>
      <c r="I11" s="427">
        <f>連PL!I23</f>
        <v>1674</v>
      </c>
      <c r="J11" s="427">
        <f>連PL!J23</f>
        <v>1863</v>
      </c>
      <c r="K11" s="427">
        <f>連PL!K23</f>
        <v>-4707</v>
      </c>
      <c r="L11" s="427">
        <f>連PL!L23</f>
        <v>-6094</v>
      </c>
      <c r="M11" s="427">
        <f>連PL!M23</f>
        <v>2366</v>
      </c>
      <c r="N11" s="427">
        <f>連PL!N23</f>
        <v>4315</v>
      </c>
      <c r="O11" s="428">
        <f>連PL!O23</f>
        <v>2034</v>
      </c>
      <c r="P11" s="428">
        <f>連PL!P23</f>
        <v>2100</v>
      </c>
    </row>
    <row r="12" spans="1:16" s="37" customFormat="1" ht="6.75" customHeight="1" x14ac:dyDescent="0.2">
      <c r="A12" s="46"/>
      <c r="B12" s="46"/>
      <c r="C12" s="49"/>
      <c r="D12" s="68"/>
      <c r="E12" s="68"/>
      <c r="F12" s="68"/>
      <c r="G12" s="68"/>
      <c r="H12" s="68"/>
      <c r="I12" s="68"/>
      <c r="J12" s="68"/>
      <c r="K12" s="68"/>
      <c r="L12" s="69"/>
      <c r="M12" s="68"/>
      <c r="N12" s="68"/>
      <c r="O12" s="69"/>
      <c r="P12" s="69"/>
    </row>
    <row r="13" spans="1:16" s="19" customFormat="1" ht="9.75" customHeight="1" x14ac:dyDescent="0.2">
      <c r="A13" s="9"/>
      <c r="B13" s="9"/>
      <c r="C13" s="21"/>
      <c r="D13" s="53"/>
      <c r="E13" s="53"/>
      <c r="F13" s="53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64</v>
      </c>
    </row>
    <row r="14" spans="1:16" s="37" customFormat="1" ht="15" customHeight="1" x14ac:dyDescent="0.2">
      <c r="A14" s="190" t="s">
        <v>243</v>
      </c>
      <c r="B14" s="190"/>
      <c r="C14" s="191" t="s">
        <v>265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3"/>
      <c r="P14" s="193"/>
    </row>
    <row r="15" spans="1:16" s="37" customFormat="1" ht="15" customHeight="1" x14ac:dyDescent="0.2">
      <c r="A15" s="47" t="s">
        <v>258</v>
      </c>
      <c r="B15" s="47"/>
      <c r="C15" s="48" t="s">
        <v>266</v>
      </c>
      <c r="D15" s="202">
        <f>連PL!D31/連PL!D29</f>
        <v>0.25519422138877867</v>
      </c>
      <c r="E15" s="202">
        <f>連PL!E31/連PL!E29</f>
        <v>0.25147620898953849</v>
      </c>
      <c r="F15" s="202">
        <f>連PL!F31/連PL!F29</f>
        <v>0.22728965679868593</v>
      </c>
      <c r="G15" s="202">
        <f>連PL!G31/連PL!G29</f>
        <v>0.23108591107366616</v>
      </c>
      <c r="H15" s="202">
        <f>連PL!H31/連PL!H29</f>
        <v>0.21101005742474513</v>
      </c>
      <c r="I15" s="202">
        <f>連PL!I31/連PL!I29</f>
        <v>0.21800246396007097</v>
      </c>
      <c r="J15" s="202">
        <f>連PL!J31/連PL!J29</f>
        <v>0.23632139045237205</v>
      </c>
      <c r="K15" s="202">
        <f>連PL!K31/連PL!K29</f>
        <v>1.6921081206192391E-2</v>
      </c>
      <c r="L15" s="202">
        <f>連PL!L31/連PL!L29</f>
        <v>0.27856648274409734</v>
      </c>
      <c r="M15" s="202">
        <f>連PL!M31/連PL!M29</f>
        <v>0.32053934198351802</v>
      </c>
      <c r="N15" s="202">
        <f>連PL!N31/連PL!N29</f>
        <v>0.34667331541973428</v>
      </c>
      <c r="O15" s="203">
        <f>連PL!O31/連PL!O29</f>
        <v>0.36692096428370508</v>
      </c>
      <c r="P15" s="365" t="s">
        <v>390</v>
      </c>
    </row>
    <row r="16" spans="1:16" s="37" customFormat="1" ht="15" customHeight="1" x14ac:dyDescent="0.2">
      <c r="A16" s="47" t="s">
        <v>259</v>
      </c>
      <c r="B16" s="80"/>
      <c r="C16" s="48" t="s">
        <v>267</v>
      </c>
      <c r="D16" s="202">
        <f>連PL!D33/連PL!D29</f>
        <v>0.10611346814682464</v>
      </c>
      <c r="E16" s="202">
        <f>連PL!E33/連PL!E29</f>
        <v>0.1028615558845488</v>
      </c>
      <c r="F16" s="202">
        <f>連PL!F33/連PL!F29</f>
        <v>9.5295878861379829E-2</v>
      </c>
      <c r="G16" s="202">
        <f>連PL!G33/連PL!G29</f>
        <v>0.10569809403312204</v>
      </c>
      <c r="H16" s="202">
        <f>連PL!H33/連PL!H29</f>
        <v>0.10461284538520715</v>
      </c>
      <c r="I16" s="202">
        <f>連PL!I33/連PL!I29</f>
        <v>9.302941117913914E-2</v>
      </c>
      <c r="J16" s="202">
        <f>連PL!J33/連PL!J29</f>
        <v>0.10261568264996324</v>
      </c>
      <c r="K16" s="202">
        <f>連PL!K33/連PL!K29</f>
        <v>-0.13527152082483335</v>
      </c>
      <c r="L16" s="202">
        <f>連PL!L33/連PL!L29</f>
        <v>8.9096419331777268E-2</v>
      </c>
      <c r="M16" s="202">
        <f>連PL!M33/連PL!M29</f>
        <v>0.10804232267367407</v>
      </c>
      <c r="N16" s="202">
        <f>連PL!N33/連PL!N29</f>
        <v>0.14352979233931909</v>
      </c>
      <c r="O16" s="203">
        <f>連PL!O33/連PL!O29</f>
        <v>9.8680672492839946E-2</v>
      </c>
      <c r="P16" s="203">
        <f>連PL!P33/連PL!P29</f>
        <v>0.10416666666666667</v>
      </c>
    </row>
    <row r="17" spans="1:19" s="37" customFormat="1" ht="15" customHeight="1" x14ac:dyDescent="0.2">
      <c r="A17" s="47" t="s">
        <v>260</v>
      </c>
      <c r="B17" s="47"/>
      <c r="C17" s="48" t="s">
        <v>268</v>
      </c>
      <c r="D17" s="202">
        <f>連PL!D34/連PL!D29</f>
        <v>0.10772367964249102</v>
      </c>
      <c r="E17" s="202">
        <f>連PL!E34/連PL!E29</f>
        <v>0.10523536410968071</v>
      </c>
      <c r="F17" s="202">
        <f>連PL!F34/連PL!F29</f>
        <v>9.6615125785264447E-2</v>
      </c>
      <c r="G17" s="202">
        <f>連PL!G34/連PL!G29</f>
        <v>0.1047343418549825</v>
      </c>
      <c r="H17" s="202">
        <f>連PL!H34/連PL!H29</f>
        <v>0.10584308628132591</v>
      </c>
      <c r="I17" s="202">
        <f>連PL!I34/連PL!I29</f>
        <v>9.3438167817566892E-2</v>
      </c>
      <c r="J17" s="202">
        <f>連PL!J34/連PL!J29</f>
        <v>0.10307859693863658</v>
      </c>
      <c r="K17" s="202">
        <f>連PL!K34/連PL!K29</f>
        <v>-0.1339002035276953</v>
      </c>
      <c r="L17" s="202">
        <f>連PL!L34/連PL!L29</f>
        <v>8.6251066575132207E-2</v>
      </c>
      <c r="M17" s="202">
        <f>連PL!M34/連PL!M29</f>
        <v>0.10241609474053152</v>
      </c>
      <c r="N17" s="202">
        <f>連PL!N34/連PL!N29</f>
        <v>0.14284550509515651</v>
      </c>
      <c r="O17" s="203">
        <f>連PL!O34/連PL!O29</f>
        <v>9.9228647480985824E-2</v>
      </c>
      <c r="P17" s="203">
        <f>連PL!P34/連PL!P29</f>
        <v>0.10416666666666667</v>
      </c>
    </row>
    <row r="18" spans="1:19" s="19" customFormat="1" ht="15" customHeight="1" x14ac:dyDescent="0.2">
      <c r="A18" s="62" t="s">
        <v>261</v>
      </c>
      <c r="B18" s="62"/>
      <c r="C18" s="63" t="s">
        <v>269</v>
      </c>
      <c r="D18" s="429">
        <f>連PL!D36/連PL!D29</f>
        <v>5.8360966418929953E-2</v>
      </c>
      <c r="E18" s="429">
        <f>連PL!E36/連PL!E29</f>
        <v>5.5712722157461071E-2</v>
      </c>
      <c r="F18" s="429">
        <f>連PL!F36/連PL!F29</f>
        <v>3.8174607466819707E-2</v>
      </c>
      <c r="G18" s="429">
        <f>連PL!G36/連PL!G29</f>
        <v>5.2767577625873051E-2</v>
      </c>
      <c r="H18" s="429">
        <f>連PL!H36/連PL!H29</f>
        <v>5.3479578171395904E-2</v>
      </c>
      <c r="I18" s="429">
        <f>連PL!I36/連PL!I29</f>
        <v>5.7180545718326273E-2</v>
      </c>
      <c r="J18" s="429">
        <f>連PL!J36/連PL!J29</f>
        <v>5.7347495895231776E-2</v>
      </c>
      <c r="K18" s="429">
        <f>連PL!K36/連PL!K29</f>
        <v>-0.15442584333963605</v>
      </c>
      <c r="L18" s="429">
        <f>連PL!L36/連PL!L29</f>
        <v>-0.20456663492856375</v>
      </c>
      <c r="M18" s="429">
        <f>連PL!M36/連PL!M29</f>
        <v>7.6287875716034459E-2</v>
      </c>
      <c r="N18" s="429">
        <f>連PL!N36/連PL!N29</f>
        <v>0.14200082260552355</v>
      </c>
      <c r="O18" s="430">
        <f>連PL!O36/連PL!O29</f>
        <v>8.6038037204773446E-2</v>
      </c>
      <c r="P18" s="430">
        <f>連PL!P36/連PL!P29</f>
        <v>8.7499999999999994E-2</v>
      </c>
    </row>
    <row r="19" spans="1:19" s="19" customFormat="1" ht="10.5" customHeight="1" x14ac:dyDescent="0.2">
      <c r="B19" s="52"/>
    </row>
    <row r="20" spans="1:19" s="19" customFormat="1" ht="10.5" customHeight="1" x14ac:dyDescent="0.2">
      <c r="B20" s="81"/>
      <c r="I20" s="321"/>
      <c r="J20" s="321"/>
    </row>
    <row r="21" spans="1:19" s="19" customFormat="1" ht="13.5" customHeight="1" x14ac:dyDescent="0.2">
      <c r="I21" s="321"/>
      <c r="J21" s="321"/>
    </row>
    <row r="22" spans="1:19" s="19" customFormat="1" ht="13.5" customHeight="1" x14ac:dyDescent="0.2">
      <c r="I22" s="321"/>
      <c r="J22" s="321"/>
    </row>
    <row r="23" spans="1:19" s="19" customFormat="1" ht="13.5" customHeight="1" x14ac:dyDescent="0.2">
      <c r="I23" s="321"/>
      <c r="J23" s="321"/>
    </row>
    <row r="24" spans="1:19" s="19" customFormat="1" ht="13.5" customHeight="1" x14ac:dyDescent="0.2">
      <c r="I24" s="321"/>
      <c r="J24" s="321"/>
    </row>
    <row r="25" spans="1:19" s="19" customFormat="1" ht="13.5" customHeight="1" x14ac:dyDescent="0.2">
      <c r="I25" s="321"/>
      <c r="J25" s="321"/>
    </row>
    <row r="26" spans="1:19" s="19" customFormat="1" ht="13.5" customHeight="1" x14ac:dyDescent="0.2">
      <c r="I26" s="321"/>
      <c r="J26" s="321"/>
    </row>
    <row r="27" spans="1:19" s="19" customFormat="1" ht="13.5" customHeight="1" x14ac:dyDescent="0.2">
      <c r="I27" s="321"/>
      <c r="J27" s="321"/>
    </row>
    <row r="28" spans="1:19" s="19" customFormat="1" ht="13.5" customHeight="1" x14ac:dyDescent="0.2"/>
    <row r="29" spans="1:19" s="19" customFormat="1" ht="13.5" customHeight="1" x14ac:dyDescent="0.2"/>
    <row r="30" spans="1:19" s="19" customFormat="1" ht="13.5" customHeight="1" x14ac:dyDescent="0.2">
      <c r="S30" s="31"/>
    </row>
    <row r="31" spans="1:19" s="19" customFormat="1" ht="9.6" x14ac:dyDescent="0.2"/>
    <row r="32" spans="1:19" s="19" customFormat="1" ht="9.6" x14ac:dyDescent="0.2"/>
    <row r="33" spans="4:10" s="19" customFormat="1" ht="9.6" x14ac:dyDescent="0.2"/>
    <row r="34" spans="4:10" s="19" customFormat="1" ht="9.6" x14ac:dyDescent="0.2"/>
    <row r="35" spans="4:10" s="37" customFormat="1" ht="9.6" x14ac:dyDescent="0.2">
      <c r="D35" s="19"/>
      <c r="E35" s="19"/>
      <c r="F35" s="19"/>
      <c r="G35" s="19"/>
      <c r="H35" s="19"/>
      <c r="I35" s="19"/>
      <c r="J35" s="19"/>
    </row>
    <row r="36" spans="4:10" s="37" customFormat="1" ht="9.6" x14ac:dyDescent="0.2">
      <c r="D36" s="19"/>
      <c r="E36" s="19"/>
      <c r="F36" s="19"/>
      <c r="G36" s="19"/>
      <c r="H36" s="19"/>
      <c r="I36" s="19"/>
      <c r="J36" s="19"/>
    </row>
    <row r="37" spans="4:10" s="37" customFormat="1" ht="9.6" x14ac:dyDescent="0.2">
      <c r="D37" s="19"/>
      <c r="E37" s="19"/>
      <c r="F37" s="19"/>
      <c r="G37" s="19"/>
      <c r="H37" s="19"/>
      <c r="I37" s="19"/>
      <c r="J37" s="19"/>
    </row>
    <row r="38" spans="4:10" s="37" customFormat="1" ht="9.6" x14ac:dyDescent="0.2">
      <c r="D38" s="19"/>
      <c r="E38" s="19"/>
      <c r="F38" s="19"/>
      <c r="G38" s="19"/>
      <c r="H38" s="19"/>
      <c r="I38" s="19"/>
      <c r="J38" s="19"/>
    </row>
    <row r="39" spans="4:10" s="39" customFormat="1" ht="10.8" x14ac:dyDescent="0.2">
      <c r="D39" s="19"/>
      <c r="E39" s="19"/>
      <c r="F39" s="19"/>
      <c r="G39" s="19"/>
      <c r="H39" s="19"/>
      <c r="I39" s="19"/>
      <c r="J39" s="19"/>
    </row>
    <row r="40" spans="4:10" s="39" customFormat="1" ht="10.8" x14ac:dyDescent="0.2">
      <c r="D40" s="19"/>
      <c r="E40" s="19"/>
      <c r="F40" s="19"/>
      <c r="G40" s="19"/>
      <c r="H40" s="19"/>
      <c r="I40" s="19"/>
      <c r="J40" s="19"/>
    </row>
    <row r="41" spans="4:10" s="39" customFormat="1" ht="10.8" x14ac:dyDescent="0.2"/>
    <row r="42" spans="4:10" s="39" customFormat="1" ht="10.8" x14ac:dyDescent="0.2"/>
    <row r="43" spans="4:10" s="39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グラフ１!Print_Area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 髙梨 真言</dc:creator>
  <cp:lastModifiedBy>大森 康宏</cp:lastModifiedBy>
  <cp:lastPrinted>2018-05-09T08:51:31Z</cp:lastPrinted>
  <dcterms:created xsi:type="dcterms:W3CDTF">2007-10-11T05:10:07Z</dcterms:created>
  <dcterms:modified xsi:type="dcterms:W3CDTF">2019-05-14T11:31:59Z</dcterms:modified>
</cp:coreProperties>
</file>