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24226"/>
  <xr:revisionPtr revIDLastSave="0" documentId="13_ncr:1_{4105F244-C87A-45DA-A8A1-8557B651DD51}" xr6:coauthVersionLast="45" xr6:coauthVersionMax="45" xr10:uidLastSave="{00000000-0000-0000-0000-000000000000}"/>
  <bookViews>
    <workbookView xWindow="1950" yWindow="150" windowWidth="17025" windowHeight="15360" tabRatio="845" xr2:uid="{00000000-000D-0000-FFFF-FFFF00000000}"/>
  </bookViews>
  <sheets>
    <sheet name="表紙" sheetId="48" r:id="rId1"/>
    <sheet name="連BS" sheetId="1" r:id="rId2"/>
    <sheet name="連BS-2" sheetId="2" r:id="rId3"/>
    <sheet name="連PL" sheetId="3" r:id="rId4"/>
    <sheet name="分野別" sheetId="12" r:id="rId5"/>
    <sheet name="連CF" sheetId="4" r:id="rId6"/>
    <sheet name="連CF-2" sheetId="31" r:id="rId7"/>
    <sheet name="連半期" sheetId="20" r:id="rId8"/>
    <sheet name="収益性" sheetId="9" r:id="rId9"/>
    <sheet name="安全性" sheetId="43" r:id="rId10"/>
    <sheet name="効率・成長性" sheetId="32" r:id="rId11"/>
    <sheet name="投資" sheetId="10" r:id="rId12"/>
    <sheet name="投資-2" sheetId="45" r:id="rId13"/>
    <sheet name="グラフ１" sheetId="51" r:id="rId14"/>
    <sheet name="グラフ２" sheetId="55" r:id="rId15"/>
    <sheet name="グラフ3" sheetId="58" r:id="rId16"/>
    <sheet name="グラフ４" sheetId="59" r:id="rId17"/>
    <sheet name="裏表紙" sheetId="49" r:id="rId18"/>
  </sheets>
  <definedNames>
    <definedName name="_xlnm.Print_Area" localSheetId="13">グラフ１!$A$1:$S$42</definedName>
    <definedName name="_xlnm.Print_Area" localSheetId="14">グラフ２!$A$1:$S$42</definedName>
    <definedName name="_xlnm.Print_Area" localSheetId="15">グラフ3!$A$1:$S$42</definedName>
    <definedName name="_xlnm.Print_Area" localSheetId="16">グラフ４!$A$1:$S$42</definedName>
    <definedName name="_xlnm.Print_Area" localSheetId="9">安全性!$A$1:$Q$22</definedName>
    <definedName name="_xlnm.Print_Area" localSheetId="10">効率・成長性!$A$1:$Q$18</definedName>
    <definedName name="_xlnm.Print_Area" localSheetId="8">収益性!$A$1:$R$20</definedName>
    <definedName name="_xlnm.Print_Area" localSheetId="11">投資!$A$1:$Q$18</definedName>
    <definedName name="_xlnm.Print_Area" localSheetId="12">'投資-2'!$A$1:$Q$23</definedName>
    <definedName name="_xlnm.Print_Area" localSheetId="0">表紙!$A$1:$N$36</definedName>
    <definedName name="_xlnm.Print_Area" localSheetId="4">分野別!$A$1:$R$34</definedName>
    <definedName name="_xlnm.Print_Area" localSheetId="17">裏表紙!$A$1:$P$40</definedName>
    <definedName name="_xlnm.Print_Area" localSheetId="1">連BS!$A$1:$Q$36</definedName>
    <definedName name="_xlnm.Print_Area" localSheetId="2">'連BS-2'!$A$1:$Q$53</definedName>
    <definedName name="_xlnm.Print_Area" localSheetId="5">連CF!$A$1:$Q$54</definedName>
    <definedName name="_xlnm.Print_Area" localSheetId="6">'連CF-2'!$A$1:$Q$42</definedName>
    <definedName name="_xlnm.Print_Area" localSheetId="3">連PL!$A$1:$R$23</definedName>
    <definedName name="_xlnm.Print_Area" localSheetId="7">連半期!$A$1:$R$38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2" l="1"/>
  <c r="F17" i="2"/>
  <c r="E17" i="2"/>
  <c r="D17" i="2"/>
  <c r="O17" i="2"/>
  <c r="N17" i="2"/>
  <c r="M17" i="2"/>
  <c r="M19" i="2" s="1"/>
  <c r="L17" i="2"/>
  <c r="K17" i="2"/>
  <c r="J17" i="2"/>
  <c r="I17" i="2"/>
  <c r="I19" i="2" s="1"/>
  <c r="H17" i="2"/>
  <c r="H19" i="2" s="1"/>
  <c r="P17" i="2"/>
  <c r="P19" i="2" s="1"/>
  <c r="Q17" i="2"/>
  <c r="O19" i="2"/>
  <c r="N19" i="2"/>
  <c r="L19" i="2"/>
  <c r="K19" i="2"/>
  <c r="J19" i="2"/>
  <c r="Q24" i="4" l="1"/>
  <c r="P11" i="10" l="1"/>
  <c r="Q11" i="10"/>
  <c r="P10" i="10"/>
  <c r="Q10" i="10"/>
  <c r="Q36" i="20" l="1"/>
  <c r="Q35" i="20"/>
  <c r="Q34" i="20"/>
  <c r="Q33" i="20"/>
  <c r="Q32" i="20"/>
  <c r="P36" i="20"/>
  <c r="P35" i="20"/>
  <c r="P34" i="20"/>
  <c r="P33" i="20"/>
  <c r="P32" i="20"/>
  <c r="H25" i="10"/>
  <c r="I25" i="10"/>
  <c r="J25" i="10"/>
  <c r="K25" i="10"/>
  <c r="L25" i="10"/>
  <c r="M25" i="10"/>
  <c r="N25" i="10"/>
  <c r="O25" i="10"/>
  <c r="H26" i="10"/>
  <c r="I26" i="10"/>
  <c r="J26" i="10"/>
  <c r="K26" i="10"/>
  <c r="L26" i="10"/>
  <c r="M26" i="10"/>
  <c r="N26" i="10"/>
  <c r="O26" i="10"/>
  <c r="Q25" i="10"/>
  <c r="Q26" i="10"/>
  <c r="P26" i="10"/>
  <c r="P25" i="10"/>
  <c r="Q16" i="32"/>
  <c r="Q15" i="32"/>
  <c r="Q14" i="32"/>
  <c r="Q13" i="32"/>
  <c r="P16" i="32"/>
  <c r="P15" i="32"/>
  <c r="P14" i="32"/>
  <c r="P13" i="32"/>
  <c r="Q8" i="9"/>
  <c r="Q52" i="55"/>
  <c r="Q51" i="55"/>
  <c r="Q50" i="55"/>
  <c r="Q49" i="55"/>
  <c r="Q48" i="55"/>
  <c r="Q47" i="55"/>
  <c r="Q46" i="55"/>
  <c r="Q45" i="55"/>
  <c r="P52" i="55"/>
  <c r="P51" i="55"/>
  <c r="P50" i="55"/>
  <c r="P49" i="55"/>
  <c r="P48" i="55"/>
  <c r="P47" i="55"/>
  <c r="P46" i="55"/>
  <c r="P45" i="55"/>
  <c r="P52" i="59" l="1"/>
  <c r="P51" i="59"/>
  <c r="P50" i="59"/>
  <c r="P49" i="59"/>
  <c r="P48" i="59"/>
  <c r="P46" i="59"/>
  <c r="P45" i="59"/>
  <c r="P52" i="58"/>
  <c r="P47" i="58"/>
  <c r="P45" i="58"/>
  <c r="P19" i="45"/>
  <c r="P18" i="45"/>
  <c r="P17" i="45"/>
  <c r="P16" i="45"/>
  <c r="P15" i="45"/>
  <c r="P16" i="10"/>
  <c r="P47" i="59" s="1"/>
  <c r="P15" i="10"/>
  <c r="P9" i="10"/>
  <c r="P8" i="10"/>
  <c r="P7" i="10"/>
  <c r="P8" i="32"/>
  <c r="P18" i="43"/>
  <c r="P50" i="58" s="1"/>
  <c r="P17" i="43"/>
  <c r="P16" i="43"/>
  <c r="P48" i="58" s="1"/>
  <c r="P15" i="43"/>
  <c r="P46" i="58" s="1"/>
  <c r="P11" i="43"/>
  <c r="P10" i="43"/>
  <c r="P9" i="43"/>
  <c r="P49" i="58" s="1"/>
  <c r="P8" i="43"/>
  <c r="P7" i="43"/>
  <c r="Q18" i="9"/>
  <c r="Q17" i="9"/>
  <c r="Q16" i="9"/>
  <c r="Q15" i="9"/>
  <c r="Q11" i="9"/>
  <c r="Q10" i="9"/>
  <c r="Q9" i="9"/>
  <c r="Q7" i="9"/>
  <c r="Q61" i="20"/>
  <c r="Q31" i="20" s="1"/>
  <c r="Q60" i="20"/>
  <c r="Q30" i="20" s="1"/>
  <c r="Q59" i="20"/>
  <c r="Q29" i="20" s="1"/>
  <c r="Q58" i="20"/>
  <c r="Q28" i="20" s="1"/>
  <c r="Q57" i="20"/>
  <c r="Q27" i="20" s="1"/>
  <c r="Q56" i="20"/>
  <c r="Q26" i="20" s="1"/>
  <c r="Q55" i="20"/>
  <c r="Q25" i="20" s="1"/>
  <c r="Q54" i="20"/>
  <c r="Q24" i="20" s="1"/>
  <c r="L19" i="45" l="1"/>
  <c r="L14" i="32"/>
  <c r="L15" i="32"/>
  <c r="L16" i="32"/>
  <c r="M16" i="32"/>
  <c r="K14" i="32"/>
  <c r="M14" i="32"/>
  <c r="N14" i="32"/>
  <c r="O14" i="32"/>
  <c r="K15" i="32"/>
  <c r="M15" i="32"/>
  <c r="N15" i="32"/>
  <c r="O15" i="32"/>
  <c r="K16" i="32"/>
  <c r="N16" i="32"/>
  <c r="O16" i="32"/>
  <c r="Q46" i="59" l="1"/>
  <c r="Q48" i="59"/>
  <c r="Q49" i="59"/>
  <c r="Q50" i="59"/>
  <c r="O50" i="59"/>
  <c r="O49" i="59"/>
  <c r="O48" i="59"/>
  <c r="O46" i="59"/>
  <c r="Q45" i="58"/>
  <c r="Q47" i="58"/>
  <c r="O47" i="58"/>
  <c r="O45" i="58"/>
  <c r="O51" i="55"/>
  <c r="O49" i="55"/>
  <c r="O47" i="55"/>
  <c r="O45" i="55"/>
  <c r="O19" i="45" l="1"/>
  <c r="O18" i="45"/>
  <c r="O17" i="45"/>
  <c r="O52" i="59" s="1"/>
  <c r="O16" i="45"/>
  <c r="O51" i="59" s="1"/>
  <c r="O15" i="45"/>
  <c r="O8" i="32"/>
  <c r="O52" i="58" s="1"/>
  <c r="Q8" i="32"/>
  <c r="Q52" i="58" s="1"/>
  <c r="O15" i="10"/>
  <c r="O45" i="59" s="1"/>
  <c r="Q15" i="10"/>
  <c r="Q45" i="59" s="1"/>
  <c r="Q16" i="10"/>
  <c r="Q47" i="59" s="1"/>
  <c r="O11" i="10"/>
  <c r="O10" i="10"/>
  <c r="O7" i="10"/>
  <c r="O8" i="10" l="1"/>
  <c r="P7" i="32"/>
  <c r="P51" i="58" s="1"/>
  <c r="O9" i="10"/>
  <c r="O7" i="32"/>
  <c r="O51" i="58" s="1"/>
  <c r="O16" i="10"/>
  <c r="O47" i="59" s="1"/>
  <c r="Q7" i="32"/>
  <c r="Q51" i="58" s="1"/>
  <c r="O13" i="32"/>
  <c r="O18" i="43"/>
  <c r="O50" i="58" s="1"/>
  <c r="O17" i="43"/>
  <c r="O16" i="43"/>
  <c r="O48" i="58" s="1"/>
  <c r="O15" i="43"/>
  <c r="O46" i="58" s="1"/>
  <c r="O11" i="43"/>
  <c r="O10" i="43"/>
  <c r="O9" i="43"/>
  <c r="O49" i="58" s="1"/>
  <c r="O8" i="43"/>
  <c r="O7" i="43"/>
  <c r="O18" i="9"/>
  <c r="O52" i="55" s="1"/>
  <c r="O17" i="9"/>
  <c r="O50" i="55" s="1"/>
  <c r="O16" i="9"/>
  <c r="O48" i="55" s="1"/>
  <c r="O15" i="9"/>
  <c r="O46" i="55" s="1"/>
  <c r="O11" i="9"/>
  <c r="O10" i="9"/>
  <c r="O9" i="9"/>
  <c r="O7" i="9"/>
  <c r="P61" i="20" l="1"/>
  <c r="P31" i="20" s="1"/>
  <c r="P60" i="20"/>
  <c r="P30" i="20" s="1"/>
  <c r="P59" i="20"/>
  <c r="P29" i="20" s="1"/>
  <c r="P58" i="20"/>
  <c r="P28" i="20" s="1"/>
  <c r="P57" i="20"/>
  <c r="P27" i="20" s="1"/>
  <c r="P56" i="20"/>
  <c r="P26" i="20" s="1"/>
  <c r="P55" i="20"/>
  <c r="P25" i="20" s="1"/>
  <c r="P54" i="20"/>
  <c r="P24" i="20" s="1"/>
  <c r="O61" i="20" l="1"/>
  <c r="O31" i="20" s="1"/>
  <c r="O60" i="20"/>
  <c r="O59" i="20"/>
  <c r="O29" i="20" s="1"/>
  <c r="O58" i="20"/>
  <c r="O28" i="20" s="1"/>
  <c r="O57" i="20"/>
  <c r="O56" i="20"/>
  <c r="O26" i="20" s="1"/>
  <c r="O55" i="20"/>
  <c r="O25" i="20" s="1"/>
  <c r="O54" i="20"/>
  <c r="O24" i="20" s="1"/>
  <c r="O36" i="20"/>
  <c r="O35" i="20"/>
  <c r="O34" i="20"/>
  <c r="O33" i="20"/>
  <c r="O32" i="20"/>
  <c r="O30" i="20"/>
  <c r="O27" i="20"/>
  <c r="P15" i="9" l="1"/>
  <c r="R61" i="20" l="1"/>
  <c r="R58" i="20"/>
  <c r="R59" i="20"/>
  <c r="R54" i="20"/>
  <c r="Q15" i="45" l="1"/>
  <c r="Q16" i="45"/>
  <c r="Q51" i="59" s="1"/>
  <c r="Q17" i="45"/>
  <c r="Q52" i="59" s="1"/>
  <c r="Q18" i="45"/>
  <c r="Q19" i="45"/>
  <c r="Q7" i="10"/>
  <c r="Q8" i="10"/>
  <c r="Q9" i="10"/>
  <c r="Q7" i="43"/>
  <c r="Q8" i="43"/>
  <c r="Q9" i="43"/>
  <c r="Q49" i="58" s="1"/>
  <c r="Q10" i="43"/>
  <c r="Q11" i="43"/>
  <c r="Q15" i="43"/>
  <c r="Q46" i="58" s="1"/>
  <c r="Q16" i="43"/>
  <c r="Q48" i="58" s="1"/>
  <c r="Q17" i="43"/>
  <c r="Q18" i="43"/>
  <c r="Q50" i="58" s="1"/>
  <c r="R7" i="9" l="1"/>
  <c r="R9" i="9"/>
  <c r="R10" i="9"/>
  <c r="R11" i="9"/>
  <c r="R16" i="9"/>
  <c r="R17" i="9"/>
  <c r="R18" i="9"/>
  <c r="N51" i="55" l="1"/>
  <c r="N49" i="55"/>
  <c r="N47" i="55"/>
  <c r="N45" i="55"/>
  <c r="P17" i="9"/>
  <c r="K18" i="45"/>
  <c r="M46" i="59"/>
  <c r="N46" i="59"/>
  <c r="M48" i="59"/>
  <c r="N48" i="59"/>
  <c r="M49" i="59"/>
  <c r="N49" i="59"/>
  <c r="M50" i="59"/>
  <c r="N50" i="59"/>
  <c r="N18" i="43"/>
  <c r="N50" i="58" s="1"/>
  <c r="L18" i="43"/>
  <c r="L50" i="58" s="1"/>
  <c r="M18" i="43"/>
  <c r="M50" i="58" s="1"/>
  <c r="M45" i="58"/>
  <c r="N45" i="58"/>
  <c r="M47" i="58"/>
  <c r="N47" i="58"/>
  <c r="N18" i="45"/>
  <c r="N17" i="45"/>
  <c r="N52" i="59" s="1"/>
  <c r="N16" i="45"/>
  <c r="N51" i="59" s="1"/>
  <c r="M17" i="45"/>
  <c r="M52" i="59" s="1"/>
  <c r="M16" i="45"/>
  <c r="M51" i="59" s="1"/>
  <c r="M15" i="45"/>
  <c r="N8" i="32"/>
  <c r="N52" i="58" s="1"/>
  <c r="N13" i="32"/>
  <c r="N15" i="10"/>
  <c r="N45" i="59" s="1"/>
  <c r="N16" i="10"/>
  <c r="N47" i="59" s="1"/>
  <c r="N11" i="10"/>
  <c r="N10" i="10"/>
  <c r="M15" i="10"/>
  <c r="M45" i="59" s="1"/>
  <c r="M7" i="32"/>
  <c r="M51" i="58" s="1"/>
  <c r="M11" i="10"/>
  <c r="M10" i="10"/>
  <c r="M7" i="10"/>
  <c r="M13" i="32"/>
  <c r="M8" i="32"/>
  <c r="M52" i="58" s="1"/>
  <c r="M17" i="43"/>
  <c r="M16" i="43"/>
  <c r="M48" i="58" s="1"/>
  <c r="M15" i="43"/>
  <c r="M46" i="58" s="1"/>
  <c r="M11" i="43"/>
  <c r="M10" i="43"/>
  <c r="M9" i="43"/>
  <c r="M49" i="58" s="1"/>
  <c r="M8" i="43"/>
  <c r="M7" i="43"/>
  <c r="N18" i="9"/>
  <c r="N52" i="55" s="1"/>
  <c r="N17" i="9"/>
  <c r="N50" i="55" s="1"/>
  <c r="N16" i="9"/>
  <c r="N48" i="55" s="1"/>
  <c r="N15" i="9"/>
  <c r="N46" i="55" s="1"/>
  <c r="N11" i="9"/>
  <c r="N10" i="9"/>
  <c r="N9" i="9"/>
  <c r="N8" i="9"/>
  <c r="N7" i="9"/>
  <c r="N36" i="20"/>
  <c r="N35" i="20"/>
  <c r="M35" i="20"/>
  <c r="M36" i="20"/>
  <c r="N34" i="20"/>
  <c r="N33" i="20"/>
  <c r="N32" i="20"/>
  <c r="M34" i="20"/>
  <c r="M33" i="20"/>
  <c r="M32" i="20"/>
  <c r="N54" i="20"/>
  <c r="N24" i="20" s="1"/>
  <c r="N61" i="20"/>
  <c r="N31" i="20" s="1"/>
  <c r="N60" i="20"/>
  <c r="N30" i="20" s="1"/>
  <c r="N59" i="20"/>
  <c r="N29" i="20" s="1"/>
  <c r="N58" i="20"/>
  <c r="N28" i="20" s="1"/>
  <c r="N57" i="20"/>
  <c r="N27" i="20" s="1"/>
  <c r="N56" i="20"/>
  <c r="N26" i="20" s="1"/>
  <c r="N55" i="20"/>
  <c r="N25" i="20" s="1"/>
  <c r="K55" i="20"/>
  <c r="K25" i="20" s="1"/>
  <c r="N17" i="43"/>
  <c r="N16" i="43"/>
  <c r="N48" i="58" s="1"/>
  <c r="N15" i="43"/>
  <c r="N46" i="58" s="1"/>
  <c r="D26" i="10"/>
  <c r="D15" i="10" s="1"/>
  <c r="D45" i="59" s="1"/>
  <c r="P18" i="9"/>
  <c r="P16" i="9"/>
  <c r="P11" i="9"/>
  <c r="P10" i="9"/>
  <c r="P9" i="9"/>
  <c r="P7" i="9"/>
  <c r="D16" i="32"/>
  <c r="D15" i="32"/>
  <c r="D14" i="32"/>
  <c r="D13" i="32"/>
  <c r="M51" i="55"/>
  <c r="M49" i="55"/>
  <c r="M47" i="55"/>
  <c r="M45" i="55"/>
  <c r="N15" i="45"/>
  <c r="L15" i="45"/>
  <c r="N19" i="45"/>
  <c r="N7" i="10"/>
  <c r="N11" i="43"/>
  <c r="N10" i="43"/>
  <c r="N9" i="43"/>
  <c r="N49" i="58" s="1"/>
  <c r="N8" i="43"/>
  <c r="N7" i="43"/>
  <c r="M18" i="9"/>
  <c r="M52" i="55" s="1"/>
  <c r="M17" i="9"/>
  <c r="M50" i="55" s="1"/>
  <c r="M16" i="9"/>
  <c r="M48" i="55" s="1"/>
  <c r="M15" i="9"/>
  <c r="M46" i="55" s="1"/>
  <c r="M54" i="20"/>
  <c r="M24" i="20" s="1"/>
  <c r="M61" i="20"/>
  <c r="M31" i="20" s="1"/>
  <c r="M60" i="20"/>
  <c r="M30" i="20" s="1"/>
  <c r="M59" i="20"/>
  <c r="M29" i="20" s="1"/>
  <c r="M58" i="20"/>
  <c r="M28" i="20" s="1"/>
  <c r="M57" i="20"/>
  <c r="M27" i="20" s="1"/>
  <c r="M56" i="20"/>
  <c r="M26" i="20" s="1"/>
  <c r="M55" i="20"/>
  <c r="M25" i="20" s="1"/>
  <c r="L54" i="20"/>
  <c r="L24" i="20" s="1"/>
  <c r="K19" i="45"/>
  <c r="L17" i="45"/>
  <c r="L52" i="59" s="1"/>
  <c r="K17" i="45"/>
  <c r="K52" i="59" s="1"/>
  <c r="L16" i="45"/>
  <c r="L51" i="59" s="1"/>
  <c r="K16" i="45"/>
  <c r="K51" i="59" s="1"/>
  <c r="L35" i="20"/>
  <c r="L32" i="20"/>
  <c r="L36" i="20"/>
  <c r="L34" i="20"/>
  <c r="L33" i="20"/>
  <c r="L8" i="32"/>
  <c r="L52" i="58" s="1"/>
  <c r="L50" i="59"/>
  <c r="L49" i="59"/>
  <c r="L48" i="59"/>
  <c r="L46" i="59"/>
  <c r="K50" i="59"/>
  <c r="J50" i="59"/>
  <c r="I50" i="59"/>
  <c r="H50" i="59"/>
  <c r="G50" i="59"/>
  <c r="F50" i="59"/>
  <c r="E50" i="59"/>
  <c r="D50" i="59"/>
  <c r="K49" i="59"/>
  <c r="J49" i="59"/>
  <c r="I49" i="59"/>
  <c r="H49" i="59"/>
  <c r="G49" i="59"/>
  <c r="F49" i="59"/>
  <c r="E49" i="59"/>
  <c r="D49" i="59"/>
  <c r="K48" i="59"/>
  <c r="J48" i="59"/>
  <c r="I48" i="59"/>
  <c r="H48" i="59"/>
  <c r="G48" i="59"/>
  <c r="F48" i="59"/>
  <c r="E48" i="59"/>
  <c r="D48" i="59"/>
  <c r="K46" i="59"/>
  <c r="J46" i="59"/>
  <c r="I46" i="59"/>
  <c r="H46" i="59"/>
  <c r="G46" i="59"/>
  <c r="F46" i="59"/>
  <c r="E46" i="59"/>
  <c r="D46" i="59"/>
  <c r="L47" i="58"/>
  <c r="L45" i="58"/>
  <c r="K47" i="58"/>
  <c r="J47" i="58"/>
  <c r="I47" i="58"/>
  <c r="H47" i="58"/>
  <c r="G47" i="58"/>
  <c r="F47" i="58"/>
  <c r="E47" i="58"/>
  <c r="D47" i="58"/>
  <c r="C47" i="58"/>
  <c r="K45" i="58"/>
  <c r="J45" i="58"/>
  <c r="I45" i="58"/>
  <c r="H45" i="58"/>
  <c r="G45" i="58"/>
  <c r="F45" i="58"/>
  <c r="E45" i="58"/>
  <c r="D45" i="58"/>
  <c r="C45" i="58"/>
  <c r="L51" i="55"/>
  <c r="K51" i="55"/>
  <c r="J51" i="55"/>
  <c r="I51" i="55"/>
  <c r="H51" i="55"/>
  <c r="G51" i="55"/>
  <c r="F51" i="55"/>
  <c r="E51" i="55"/>
  <c r="D51" i="55"/>
  <c r="L49" i="55"/>
  <c r="K49" i="55"/>
  <c r="J49" i="55"/>
  <c r="I49" i="55"/>
  <c r="H49" i="55"/>
  <c r="G49" i="55"/>
  <c r="F49" i="55"/>
  <c r="E49" i="55"/>
  <c r="D49" i="55"/>
  <c r="L47" i="55"/>
  <c r="K47" i="55"/>
  <c r="J47" i="55"/>
  <c r="I47" i="55"/>
  <c r="H47" i="55"/>
  <c r="G47" i="55"/>
  <c r="F47" i="55"/>
  <c r="E47" i="55"/>
  <c r="D47" i="55"/>
  <c r="L45" i="55"/>
  <c r="K45" i="55"/>
  <c r="J45" i="55"/>
  <c r="I45" i="55"/>
  <c r="H45" i="55"/>
  <c r="G45" i="55"/>
  <c r="F45" i="55"/>
  <c r="E45" i="55"/>
  <c r="D45" i="55"/>
  <c r="J19" i="45"/>
  <c r="I19" i="45"/>
  <c r="H19" i="45"/>
  <c r="G19" i="45"/>
  <c r="F19" i="45"/>
  <c r="E19" i="45"/>
  <c r="D19" i="45"/>
  <c r="J18" i="45"/>
  <c r="I18" i="45"/>
  <c r="H18" i="45"/>
  <c r="G18" i="45"/>
  <c r="F18" i="45"/>
  <c r="E18" i="45"/>
  <c r="D18" i="45"/>
  <c r="J17" i="45"/>
  <c r="J52" i="59" s="1"/>
  <c r="I17" i="45"/>
  <c r="I52" i="59" s="1"/>
  <c r="H17" i="45"/>
  <c r="H52" i="59" s="1"/>
  <c r="G17" i="45"/>
  <c r="G52" i="59" s="1"/>
  <c r="F17" i="45"/>
  <c r="F52" i="59" s="1"/>
  <c r="E17" i="45"/>
  <c r="E52" i="59" s="1"/>
  <c r="D17" i="45"/>
  <c r="D52" i="59" s="1"/>
  <c r="J16" i="45"/>
  <c r="J51" i="59" s="1"/>
  <c r="I16" i="45"/>
  <c r="I51" i="59" s="1"/>
  <c r="H16" i="45"/>
  <c r="H51" i="59" s="1"/>
  <c r="G16" i="45"/>
  <c r="G51" i="59" s="1"/>
  <c r="F16" i="45"/>
  <c r="F51" i="59" s="1"/>
  <c r="E16" i="45"/>
  <c r="E51" i="59" s="1"/>
  <c r="D16" i="45"/>
  <c r="D51" i="59" s="1"/>
  <c r="K15" i="45"/>
  <c r="J15" i="45"/>
  <c r="I15" i="45"/>
  <c r="H15" i="45"/>
  <c r="G15" i="45"/>
  <c r="F15" i="45"/>
  <c r="E15" i="45"/>
  <c r="D15" i="45"/>
  <c r="L15" i="10"/>
  <c r="L45" i="59" s="1"/>
  <c r="L16" i="10"/>
  <c r="L47" i="59" s="1"/>
  <c r="L7" i="10"/>
  <c r="K15" i="10"/>
  <c r="K45" i="59" s="1"/>
  <c r="J9" i="10"/>
  <c r="I9" i="10"/>
  <c r="H9" i="10"/>
  <c r="G26" i="10"/>
  <c r="G15" i="10" s="1"/>
  <c r="G45" i="59" s="1"/>
  <c r="F26" i="10"/>
  <c r="F9" i="10" s="1"/>
  <c r="E26" i="10"/>
  <c r="E15" i="10" s="1"/>
  <c r="E45" i="59" s="1"/>
  <c r="K16" i="10"/>
  <c r="K47" i="59" s="1"/>
  <c r="J7" i="32"/>
  <c r="J51" i="58" s="1"/>
  <c r="I7" i="32"/>
  <c r="I51" i="58" s="1"/>
  <c r="H16" i="10"/>
  <c r="H47" i="59" s="1"/>
  <c r="G25" i="10"/>
  <c r="G16" i="10" s="1"/>
  <c r="G47" i="59" s="1"/>
  <c r="F25" i="10"/>
  <c r="F16" i="10" s="1"/>
  <c r="F47" i="59" s="1"/>
  <c r="E25" i="10"/>
  <c r="E8" i="10" s="1"/>
  <c r="D25" i="10"/>
  <c r="D8" i="10" s="1"/>
  <c r="L11" i="10"/>
  <c r="K11" i="10"/>
  <c r="J11" i="10"/>
  <c r="I11" i="10"/>
  <c r="H11" i="10"/>
  <c r="G11" i="10"/>
  <c r="F11" i="10"/>
  <c r="E11" i="10"/>
  <c r="D11" i="10"/>
  <c r="L10" i="10"/>
  <c r="K10" i="10"/>
  <c r="J10" i="10"/>
  <c r="I10" i="10"/>
  <c r="H10" i="10"/>
  <c r="G10" i="10"/>
  <c r="F10" i="10"/>
  <c r="E10" i="10"/>
  <c r="D10" i="10"/>
  <c r="K7" i="10"/>
  <c r="J7" i="10"/>
  <c r="I7" i="10"/>
  <c r="H7" i="10"/>
  <c r="G7" i="10"/>
  <c r="F7" i="10"/>
  <c r="E7" i="10"/>
  <c r="D7" i="10"/>
  <c r="J16" i="32"/>
  <c r="I16" i="32"/>
  <c r="H16" i="32"/>
  <c r="G16" i="32"/>
  <c r="F16" i="32"/>
  <c r="E16" i="32"/>
  <c r="J15" i="32"/>
  <c r="I15" i="32"/>
  <c r="H15" i="32"/>
  <c r="G15" i="32"/>
  <c r="F15" i="32"/>
  <c r="E15" i="32"/>
  <c r="J14" i="32"/>
  <c r="I14" i="32"/>
  <c r="H14" i="32"/>
  <c r="G14" i="32"/>
  <c r="F14" i="32"/>
  <c r="E14" i="32"/>
  <c r="L13" i="32"/>
  <c r="K13" i="32"/>
  <c r="J13" i="32"/>
  <c r="I13" i="32"/>
  <c r="H13" i="32"/>
  <c r="G13" i="32"/>
  <c r="F13" i="32"/>
  <c r="E13" i="32"/>
  <c r="K8" i="32"/>
  <c r="K52" i="58" s="1"/>
  <c r="J8" i="32"/>
  <c r="J52" i="58" s="1"/>
  <c r="I8" i="32"/>
  <c r="I52" i="58" s="1"/>
  <c r="H8" i="32"/>
  <c r="H52" i="58" s="1"/>
  <c r="G8" i="32"/>
  <c r="G52" i="58" s="1"/>
  <c r="F8" i="32"/>
  <c r="F52" i="58" s="1"/>
  <c r="E8" i="32"/>
  <c r="E52" i="58" s="1"/>
  <c r="D8" i="32"/>
  <c r="D52" i="58" s="1"/>
  <c r="C52" i="58"/>
  <c r="L7" i="43"/>
  <c r="K18" i="43"/>
  <c r="K50" i="58" s="1"/>
  <c r="J18" i="43"/>
  <c r="J50" i="58" s="1"/>
  <c r="I18" i="43"/>
  <c r="I50" i="58" s="1"/>
  <c r="H18" i="43"/>
  <c r="H50" i="58" s="1"/>
  <c r="G18" i="43"/>
  <c r="G50" i="58" s="1"/>
  <c r="F18" i="43"/>
  <c r="F50" i="58" s="1"/>
  <c r="E18" i="43"/>
  <c r="E50" i="58" s="1"/>
  <c r="D18" i="43"/>
  <c r="D50" i="58" s="1"/>
  <c r="C50" i="58"/>
  <c r="K17" i="43"/>
  <c r="J17" i="43"/>
  <c r="I17" i="43"/>
  <c r="H17" i="43"/>
  <c r="G17" i="43"/>
  <c r="F17" i="43"/>
  <c r="E17" i="43"/>
  <c r="D17" i="43"/>
  <c r="K16" i="43"/>
  <c r="K48" i="58" s="1"/>
  <c r="J16" i="43"/>
  <c r="J48" i="58" s="1"/>
  <c r="I16" i="43"/>
  <c r="I48" i="58" s="1"/>
  <c r="H16" i="43"/>
  <c r="H48" i="58" s="1"/>
  <c r="G16" i="43"/>
  <c r="G48" i="58" s="1"/>
  <c r="F16" i="43"/>
  <c r="F48" i="58" s="1"/>
  <c r="E16" i="43"/>
  <c r="E48" i="58" s="1"/>
  <c r="D16" i="43"/>
  <c r="D48" i="58" s="1"/>
  <c r="C48" i="58"/>
  <c r="K15" i="43"/>
  <c r="K46" i="58" s="1"/>
  <c r="J15" i="43"/>
  <c r="J46" i="58" s="1"/>
  <c r="I15" i="43"/>
  <c r="I46" i="58" s="1"/>
  <c r="H15" i="43"/>
  <c r="H46" i="58" s="1"/>
  <c r="G15" i="43"/>
  <c r="G46" i="58" s="1"/>
  <c r="F15" i="43"/>
  <c r="F46" i="58" s="1"/>
  <c r="E15" i="43"/>
  <c r="E46" i="58" s="1"/>
  <c r="D15" i="43"/>
  <c r="D46" i="58" s="1"/>
  <c r="C46" i="58"/>
  <c r="K11" i="43"/>
  <c r="J11" i="43"/>
  <c r="I11" i="43"/>
  <c r="H11" i="43"/>
  <c r="G11" i="43"/>
  <c r="F11" i="43"/>
  <c r="E11" i="43"/>
  <c r="D11" i="43"/>
  <c r="K10" i="43"/>
  <c r="J10" i="43"/>
  <c r="I10" i="43"/>
  <c r="H10" i="43"/>
  <c r="G10" i="43"/>
  <c r="F10" i="43"/>
  <c r="E10" i="43"/>
  <c r="D10" i="43"/>
  <c r="K9" i="43"/>
  <c r="K49" i="58" s="1"/>
  <c r="J9" i="43"/>
  <c r="J49" i="58" s="1"/>
  <c r="I9" i="43"/>
  <c r="I49" i="58" s="1"/>
  <c r="H9" i="43"/>
  <c r="H49" i="58" s="1"/>
  <c r="G9" i="43"/>
  <c r="G49" i="58" s="1"/>
  <c r="F9" i="43"/>
  <c r="F49" i="58" s="1"/>
  <c r="E9" i="43"/>
  <c r="E49" i="58" s="1"/>
  <c r="D9" i="43"/>
  <c r="D49" i="58" s="1"/>
  <c r="C49" i="58"/>
  <c r="K8" i="43"/>
  <c r="J8" i="43"/>
  <c r="I8" i="43"/>
  <c r="H8" i="43"/>
  <c r="G8" i="43"/>
  <c r="F8" i="43"/>
  <c r="E8" i="43"/>
  <c r="D8" i="43"/>
  <c r="K7" i="43"/>
  <c r="J7" i="43"/>
  <c r="I7" i="43"/>
  <c r="H7" i="43"/>
  <c r="G7" i="43"/>
  <c r="F7" i="43"/>
  <c r="E7" i="43"/>
  <c r="D7" i="43"/>
  <c r="L18" i="9"/>
  <c r="L52" i="55" s="1"/>
  <c r="K18" i="9"/>
  <c r="K52" i="55" s="1"/>
  <c r="J18" i="9"/>
  <c r="J52" i="55" s="1"/>
  <c r="I18" i="9"/>
  <c r="I52" i="55" s="1"/>
  <c r="H18" i="9"/>
  <c r="H52" i="55" s="1"/>
  <c r="G18" i="9"/>
  <c r="G52" i="55" s="1"/>
  <c r="F18" i="9"/>
  <c r="F52" i="55" s="1"/>
  <c r="E18" i="9"/>
  <c r="E52" i="55" s="1"/>
  <c r="D18" i="9"/>
  <c r="D52" i="55" s="1"/>
  <c r="L17" i="9"/>
  <c r="L50" i="55" s="1"/>
  <c r="K17" i="9"/>
  <c r="K50" i="55" s="1"/>
  <c r="J17" i="9"/>
  <c r="J50" i="55" s="1"/>
  <c r="I17" i="9"/>
  <c r="I50" i="55" s="1"/>
  <c r="H17" i="9"/>
  <c r="H50" i="55" s="1"/>
  <c r="G17" i="9"/>
  <c r="G50" i="55" s="1"/>
  <c r="F17" i="9"/>
  <c r="F50" i="55" s="1"/>
  <c r="E17" i="9"/>
  <c r="E50" i="55" s="1"/>
  <c r="D17" i="9"/>
  <c r="D50" i="55" s="1"/>
  <c r="L16" i="9"/>
  <c r="L48" i="55" s="1"/>
  <c r="K16" i="9"/>
  <c r="K48" i="55" s="1"/>
  <c r="J16" i="9"/>
  <c r="J48" i="55" s="1"/>
  <c r="I16" i="9"/>
  <c r="I48" i="55" s="1"/>
  <c r="H16" i="9"/>
  <c r="H48" i="55" s="1"/>
  <c r="G16" i="9"/>
  <c r="G48" i="55" s="1"/>
  <c r="F16" i="9"/>
  <c r="F48" i="55" s="1"/>
  <c r="E16" i="9"/>
  <c r="E48" i="55" s="1"/>
  <c r="D16" i="9"/>
  <c r="D48" i="55" s="1"/>
  <c r="L15" i="9"/>
  <c r="L46" i="55" s="1"/>
  <c r="K15" i="9"/>
  <c r="K46" i="55" s="1"/>
  <c r="J15" i="9"/>
  <c r="J46" i="55" s="1"/>
  <c r="I15" i="9"/>
  <c r="I46" i="55" s="1"/>
  <c r="H15" i="9"/>
  <c r="H46" i="55" s="1"/>
  <c r="G15" i="9"/>
  <c r="G46" i="55" s="1"/>
  <c r="F15" i="9"/>
  <c r="F46" i="55" s="1"/>
  <c r="E15" i="9"/>
  <c r="E46" i="55" s="1"/>
  <c r="D15" i="9"/>
  <c r="D46" i="55" s="1"/>
  <c r="L11" i="9"/>
  <c r="K11" i="9"/>
  <c r="J11" i="9"/>
  <c r="I11" i="9"/>
  <c r="H11" i="9"/>
  <c r="G11" i="9"/>
  <c r="F11" i="9"/>
  <c r="E11" i="9"/>
  <c r="D11" i="9"/>
  <c r="L10" i="9"/>
  <c r="K10" i="9"/>
  <c r="J10" i="9"/>
  <c r="I10" i="9"/>
  <c r="H10" i="9"/>
  <c r="G10" i="9"/>
  <c r="F10" i="9"/>
  <c r="E10" i="9"/>
  <c r="D10" i="9"/>
  <c r="L9" i="9"/>
  <c r="K9" i="9"/>
  <c r="J9" i="9"/>
  <c r="I9" i="9"/>
  <c r="H9" i="9"/>
  <c r="G9" i="9"/>
  <c r="F9" i="9"/>
  <c r="E9" i="9"/>
  <c r="D9" i="9"/>
  <c r="L8" i="9"/>
  <c r="K8" i="9"/>
  <c r="J8" i="9"/>
  <c r="I8" i="9"/>
  <c r="H8" i="9"/>
  <c r="G8" i="9"/>
  <c r="F8" i="9"/>
  <c r="E8" i="9"/>
  <c r="D8" i="9"/>
  <c r="L7" i="9"/>
  <c r="K7" i="9"/>
  <c r="J7" i="9"/>
  <c r="I7" i="9"/>
  <c r="H7" i="9"/>
  <c r="G7" i="9"/>
  <c r="F7" i="9"/>
  <c r="E7" i="9"/>
  <c r="D7" i="9"/>
  <c r="L61" i="20"/>
  <c r="L31" i="20" s="1"/>
  <c r="K61" i="20"/>
  <c r="K31" i="20" s="1"/>
  <c r="J61" i="20"/>
  <c r="J31" i="20" s="1"/>
  <c r="I61" i="20"/>
  <c r="I31" i="20" s="1"/>
  <c r="H61" i="20"/>
  <c r="H31" i="20" s="1"/>
  <c r="G61" i="20"/>
  <c r="G31" i="20" s="1"/>
  <c r="F61" i="20"/>
  <c r="F31" i="20" s="1"/>
  <c r="E61" i="20"/>
  <c r="E31" i="20" s="1"/>
  <c r="D61" i="20"/>
  <c r="D31" i="20" s="1"/>
  <c r="L60" i="20"/>
  <c r="L30" i="20" s="1"/>
  <c r="K60" i="20"/>
  <c r="K30" i="20" s="1"/>
  <c r="J60" i="20"/>
  <c r="J30" i="20" s="1"/>
  <c r="I60" i="20"/>
  <c r="I30" i="20" s="1"/>
  <c r="H60" i="20"/>
  <c r="H30" i="20" s="1"/>
  <c r="G60" i="20"/>
  <c r="G30" i="20" s="1"/>
  <c r="F60" i="20"/>
  <c r="F30" i="20" s="1"/>
  <c r="E60" i="20"/>
  <c r="E30" i="20" s="1"/>
  <c r="D60" i="20"/>
  <c r="D30" i="20" s="1"/>
  <c r="L59" i="20"/>
  <c r="L29" i="20" s="1"/>
  <c r="K59" i="20"/>
  <c r="K29" i="20" s="1"/>
  <c r="J59" i="20"/>
  <c r="J29" i="20" s="1"/>
  <c r="I59" i="20"/>
  <c r="I29" i="20" s="1"/>
  <c r="H59" i="20"/>
  <c r="H29" i="20" s="1"/>
  <c r="G59" i="20"/>
  <c r="G29" i="20" s="1"/>
  <c r="F59" i="20"/>
  <c r="F29" i="20" s="1"/>
  <c r="E59" i="20"/>
  <c r="E29" i="20" s="1"/>
  <c r="D59" i="20"/>
  <c r="D29" i="20" s="1"/>
  <c r="L58" i="20"/>
  <c r="L28" i="20" s="1"/>
  <c r="K58" i="20"/>
  <c r="K28" i="20" s="1"/>
  <c r="J58" i="20"/>
  <c r="J28" i="20" s="1"/>
  <c r="I58" i="20"/>
  <c r="I28" i="20" s="1"/>
  <c r="H58" i="20"/>
  <c r="H28" i="20" s="1"/>
  <c r="G58" i="20"/>
  <c r="G28" i="20" s="1"/>
  <c r="F58" i="20"/>
  <c r="F28" i="20" s="1"/>
  <c r="E58" i="20"/>
  <c r="E28" i="20" s="1"/>
  <c r="D58" i="20"/>
  <c r="D28" i="20" s="1"/>
  <c r="L57" i="20"/>
  <c r="L27" i="20" s="1"/>
  <c r="K57" i="20"/>
  <c r="K27" i="20" s="1"/>
  <c r="J57" i="20"/>
  <c r="J27" i="20" s="1"/>
  <c r="I57" i="20"/>
  <c r="I27" i="20" s="1"/>
  <c r="H57" i="20"/>
  <c r="H27" i="20" s="1"/>
  <c r="G57" i="20"/>
  <c r="G27" i="20" s="1"/>
  <c r="F57" i="20"/>
  <c r="F27" i="20" s="1"/>
  <c r="E57" i="20"/>
  <c r="E27" i="20" s="1"/>
  <c r="D57" i="20"/>
  <c r="D27" i="20" s="1"/>
  <c r="L56" i="20"/>
  <c r="L26" i="20" s="1"/>
  <c r="K56" i="20"/>
  <c r="K26" i="20" s="1"/>
  <c r="J56" i="20"/>
  <c r="J26" i="20" s="1"/>
  <c r="I56" i="20"/>
  <c r="I26" i="20" s="1"/>
  <c r="H56" i="20"/>
  <c r="H26" i="20" s="1"/>
  <c r="G56" i="20"/>
  <c r="G26" i="20" s="1"/>
  <c r="F56" i="20"/>
  <c r="F26" i="20" s="1"/>
  <c r="E56" i="20"/>
  <c r="E26" i="20" s="1"/>
  <c r="D56" i="20"/>
  <c r="D26" i="20" s="1"/>
  <c r="L55" i="20"/>
  <c r="L25" i="20" s="1"/>
  <c r="J55" i="20"/>
  <c r="J25" i="20" s="1"/>
  <c r="I55" i="20"/>
  <c r="I25" i="20" s="1"/>
  <c r="H55" i="20"/>
  <c r="H25" i="20" s="1"/>
  <c r="G55" i="20"/>
  <c r="G25" i="20" s="1"/>
  <c r="F55" i="20"/>
  <c r="F25" i="20" s="1"/>
  <c r="E55" i="20"/>
  <c r="E25" i="20" s="1"/>
  <c r="D55" i="20"/>
  <c r="D25" i="20" s="1"/>
  <c r="K54" i="20"/>
  <c r="K24" i="20" s="1"/>
  <c r="J54" i="20"/>
  <c r="J24" i="20" s="1"/>
  <c r="I54" i="20"/>
  <c r="I24" i="20" s="1"/>
  <c r="H54" i="20"/>
  <c r="H24" i="20" s="1"/>
  <c r="G54" i="20"/>
  <c r="G24" i="20" s="1"/>
  <c r="F54" i="20"/>
  <c r="F24" i="20" s="1"/>
  <c r="E54" i="20"/>
  <c r="E24" i="20" s="1"/>
  <c r="D54" i="20"/>
  <c r="D24" i="20" s="1"/>
  <c r="K36" i="20"/>
  <c r="J36" i="20"/>
  <c r="I36" i="20"/>
  <c r="H36" i="20"/>
  <c r="G36" i="20"/>
  <c r="F36" i="20"/>
  <c r="E36" i="20"/>
  <c r="D36" i="20"/>
  <c r="K35" i="20"/>
  <c r="J35" i="20"/>
  <c r="I35" i="20"/>
  <c r="H35" i="20"/>
  <c r="G35" i="20"/>
  <c r="F35" i="20"/>
  <c r="E35" i="20"/>
  <c r="D35" i="20"/>
  <c r="K34" i="20"/>
  <c r="J34" i="20"/>
  <c r="I34" i="20"/>
  <c r="H34" i="20"/>
  <c r="G34" i="20"/>
  <c r="F34" i="20"/>
  <c r="E34" i="20"/>
  <c r="D34" i="20"/>
  <c r="K33" i="20"/>
  <c r="J33" i="20"/>
  <c r="I33" i="20"/>
  <c r="H33" i="20"/>
  <c r="G33" i="20"/>
  <c r="F33" i="20"/>
  <c r="E33" i="20"/>
  <c r="D33" i="20"/>
  <c r="K32" i="20"/>
  <c r="J32" i="20"/>
  <c r="I32" i="20"/>
  <c r="H32" i="20"/>
  <c r="G32" i="20"/>
  <c r="F32" i="20"/>
  <c r="E32" i="20"/>
  <c r="D32" i="20"/>
  <c r="L8" i="43"/>
  <c r="L9" i="43"/>
  <c r="L49" i="58" s="1"/>
  <c r="L10" i="43"/>
  <c r="L11" i="43"/>
  <c r="L15" i="43"/>
  <c r="L46" i="58" s="1"/>
  <c r="L16" i="43"/>
  <c r="L48" i="58" s="1"/>
  <c r="L17" i="43"/>
  <c r="M7" i="9"/>
  <c r="M8" i="9"/>
  <c r="M9" i="9"/>
  <c r="M10" i="9"/>
  <c r="M11" i="9"/>
  <c r="C51" i="58"/>
  <c r="M9" i="10" l="1"/>
  <c r="N9" i="10"/>
  <c r="D9" i="10"/>
  <c r="D7" i="32"/>
  <c r="D51" i="58" s="1"/>
  <c r="H15" i="10"/>
  <c r="H45" i="59" s="1"/>
  <c r="J15" i="10"/>
  <c r="J45" i="59" s="1"/>
  <c r="I15" i="10"/>
  <c r="I45" i="59" s="1"/>
  <c r="E9" i="10"/>
  <c r="F8" i="10"/>
  <c r="D16" i="10"/>
  <c r="D47" i="59" s="1"/>
  <c r="I16" i="10"/>
  <c r="I47" i="59" s="1"/>
  <c r="G9" i="10"/>
  <c r="K9" i="10"/>
  <c r="N8" i="10"/>
  <c r="H7" i="32"/>
  <c r="H51" i="58" s="1"/>
  <c r="H8" i="10"/>
  <c r="N7" i="32"/>
  <c r="N51" i="58" s="1"/>
  <c r="M8" i="10"/>
  <c r="M16" i="10"/>
  <c r="M47" i="59" s="1"/>
  <c r="L8" i="10"/>
  <c r="E16" i="10"/>
  <c r="E47" i="59" s="1"/>
  <c r="K7" i="32"/>
  <c r="K51" i="58" s="1"/>
  <c r="G8" i="10"/>
  <c r="G7" i="32"/>
  <c r="G51" i="58" s="1"/>
  <c r="E7" i="32"/>
  <c r="E51" i="58" s="1"/>
  <c r="L7" i="32"/>
  <c r="L51" i="58" s="1"/>
  <c r="I8" i="10"/>
  <c r="K8" i="10"/>
  <c r="L9" i="10"/>
  <c r="J16" i="10"/>
  <c r="J47" i="59" s="1"/>
  <c r="F15" i="10"/>
  <c r="F45" i="59" s="1"/>
  <c r="J8" i="10"/>
  <c r="F7" i="32"/>
  <c r="F51" i="58" s="1"/>
  <c r="Q19" i="2"/>
</calcChain>
</file>

<file path=xl/sharedStrings.xml><?xml version="1.0" encoding="utf-8"?>
<sst xmlns="http://schemas.openxmlformats.org/spreadsheetml/2006/main" count="1605" uniqueCount="583">
  <si>
    <t>その他有価証券評価差額金</t>
    <phoneticPr fontId="2"/>
  </si>
  <si>
    <t>Valuation Difference on Available-for-Sale Securities</t>
  </si>
  <si>
    <t>Valuation Difference on Available-for-Sale Securities</t>
    <phoneticPr fontId="2"/>
  </si>
  <si>
    <t>為替換算調整勘定</t>
    <phoneticPr fontId="2"/>
  </si>
  <si>
    <t>Translation Adjustment</t>
    <phoneticPr fontId="2"/>
  </si>
  <si>
    <t>データセンター移設損失引当繰入額</t>
    <rPh sb="7" eb="9">
      <t>イセツ</t>
    </rPh>
    <rPh sb="9" eb="11">
      <t>ソンシツ</t>
    </rPh>
    <rPh sb="11" eb="13">
      <t>ヒキアテ</t>
    </rPh>
    <rPh sb="13" eb="15">
      <t>クリイレ</t>
    </rPh>
    <rPh sb="15" eb="16">
      <t>ガク</t>
    </rPh>
    <phoneticPr fontId="2"/>
  </si>
  <si>
    <t>法人税、住民税及び事業税</t>
  </si>
  <si>
    <t>Income Taxes-Current</t>
    <phoneticPr fontId="2"/>
  </si>
  <si>
    <t>Income Taxes-Deferred</t>
    <phoneticPr fontId="2"/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</si>
  <si>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</si>
  <si>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退職給付引当金の増減額（減少：△）</t>
    <rPh sb="0" eb="2">
      <t>タイショク</t>
    </rPh>
    <rPh sb="2" eb="4">
      <t>キュウフ</t>
    </rPh>
    <rPh sb="4" eb="6">
      <t>ヒキアテ</t>
    </rPh>
    <rPh sb="6" eb="7">
      <t>キン</t>
    </rPh>
    <rPh sb="8" eb="11">
      <t>ゾウゲンガク</t>
    </rPh>
    <phoneticPr fontId="2"/>
  </si>
  <si>
    <t>Increase (Decrease) in Reserve for Directors' Retirement Benefits</t>
    <phoneticPr fontId="2"/>
  </si>
  <si>
    <t>固定資産処分損益（差益：△）</t>
    <rPh sb="7" eb="8">
      <t>エキ</t>
    </rPh>
    <rPh sb="9" eb="11">
      <t>サエキ</t>
    </rPh>
    <phoneticPr fontId="2"/>
  </si>
  <si>
    <t>固定資産売却損益（差益：△）</t>
    <rPh sb="6" eb="8">
      <t>ソンエキ</t>
    </rPh>
    <phoneticPr fontId="2"/>
  </si>
  <si>
    <t>ソフトウェア評価損益（差益：△）</t>
    <rPh sb="6" eb="8">
      <t>ヒョウカ</t>
    </rPh>
    <rPh sb="8" eb="9">
      <t>ソン</t>
    </rPh>
    <rPh sb="9" eb="10">
      <t>エキ</t>
    </rPh>
    <rPh sb="11" eb="13">
      <t>サエキ</t>
    </rPh>
    <phoneticPr fontId="2"/>
  </si>
  <si>
    <t>前受金の増減額（減少：△）</t>
    <rPh sb="0" eb="2">
      <t>マエウケ</t>
    </rPh>
    <rPh sb="2" eb="3">
      <t>キン</t>
    </rPh>
    <rPh sb="4" eb="7">
      <t>ゾウゲンガク</t>
    </rPh>
    <rPh sb="8" eb="10">
      <t>ゲンショウ</t>
    </rPh>
    <phoneticPr fontId="2"/>
  </si>
  <si>
    <t>Increase (decrease) in advances received</t>
  </si>
  <si>
    <t>長期未払金の増減額（減少：△）</t>
    <rPh sb="0" eb="2">
      <t>チョウキ</t>
    </rPh>
    <rPh sb="2" eb="4">
      <t>ミバラ</t>
    </rPh>
    <rPh sb="4" eb="5">
      <t>キン</t>
    </rPh>
    <rPh sb="6" eb="9">
      <t>ゾウゲンガク</t>
    </rPh>
    <rPh sb="10" eb="12">
      <t>ゲンショウ</t>
    </rPh>
    <phoneticPr fontId="2"/>
  </si>
  <si>
    <t>Increase (decrease) in long-term accounts payable-other</t>
  </si>
  <si>
    <t>その他資産の増減額（増加：△）</t>
    <rPh sb="2" eb="3">
      <t>タ</t>
    </rPh>
    <rPh sb="3" eb="5">
      <t>シサン</t>
    </rPh>
    <rPh sb="6" eb="9">
      <t>ゾウゲンガク</t>
    </rPh>
    <rPh sb="10" eb="12">
      <t>ゾウカ</t>
    </rPh>
    <phoneticPr fontId="2"/>
  </si>
  <si>
    <t>Decrease (increase) in other assets</t>
  </si>
  <si>
    <t>その他負債の増減額（減少：△）</t>
    <rPh sb="2" eb="3">
      <t>タ</t>
    </rPh>
    <rPh sb="3" eb="5">
      <t>フサイ</t>
    </rPh>
    <rPh sb="6" eb="9">
      <t>ゾウゲンガク</t>
    </rPh>
    <rPh sb="10" eb="12">
      <t>ゲンショウ</t>
    </rPh>
    <phoneticPr fontId="2"/>
  </si>
  <si>
    <t>Increase (decrease) in other liabilities</t>
  </si>
  <si>
    <t>定期預金の増減額（増加：△）</t>
    <rPh sb="0" eb="2">
      <t>テイキ</t>
    </rPh>
    <rPh sb="2" eb="4">
      <t>ヨキン</t>
    </rPh>
    <rPh sb="5" eb="7">
      <t>ゾウゲン</t>
    </rPh>
    <rPh sb="7" eb="8">
      <t>ガク</t>
    </rPh>
    <phoneticPr fontId="2"/>
  </si>
  <si>
    <t>Decrease (increase) in time deposits</t>
  </si>
  <si>
    <t>有価証券の償還による収入額</t>
    <rPh sb="0" eb="2">
      <t>ユウカ</t>
    </rPh>
    <rPh sb="2" eb="4">
      <t>ショウケン</t>
    </rPh>
    <rPh sb="5" eb="7">
      <t>ショウカン</t>
    </rPh>
    <rPh sb="10" eb="12">
      <t>シュウニュウ</t>
    </rPh>
    <rPh sb="12" eb="13">
      <t>ガク</t>
    </rPh>
    <phoneticPr fontId="2"/>
  </si>
  <si>
    <t>有価証券の取得による支出額</t>
    <rPh sb="0" eb="2">
      <t>ユウカ</t>
    </rPh>
    <rPh sb="2" eb="4">
      <t>ショウケン</t>
    </rPh>
    <rPh sb="5" eb="7">
      <t>シュトク</t>
    </rPh>
    <rPh sb="10" eb="12">
      <t>シシュツ</t>
    </rPh>
    <rPh sb="12" eb="13">
      <t>ガク</t>
    </rPh>
    <phoneticPr fontId="2"/>
  </si>
  <si>
    <t>Proceeds from redemption of marketable securities</t>
  </si>
  <si>
    <t>有形・無形固定資産の取得による支出</t>
    <rPh sb="0" eb="2">
      <t>ユウケイ</t>
    </rPh>
    <rPh sb="3" eb="5">
      <t>ムケイ</t>
    </rPh>
    <rPh sb="5" eb="7">
      <t>コテイ</t>
    </rPh>
    <rPh sb="7" eb="9">
      <t>シサン</t>
    </rPh>
    <rPh sb="10" eb="12">
      <t>シュトク</t>
    </rPh>
    <rPh sb="15" eb="17">
      <t>シシュツ</t>
    </rPh>
    <phoneticPr fontId="2"/>
  </si>
  <si>
    <t>Purchase of Property, Plant and Equipment</t>
    <phoneticPr fontId="2"/>
  </si>
  <si>
    <t>固定資産の売却による収入額</t>
    <phoneticPr fontId="2"/>
  </si>
  <si>
    <t>Proceeds from Sales of Fixed Assets</t>
    <phoneticPr fontId="2"/>
  </si>
  <si>
    <t>敷金・保証金の差入による支出額</t>
    <rPh sb="0" eb="2">
      <t>シキキン</t>
    </rPh>
    <rPh sb="3" eb="6">
      <t>ホショウキン</t>
    </rPh>
    <rPh sb="7" eb="9">
      <t>サシイレ</t>
    </rPh>
    <rPh sb="12" eb="14">
      <t>シシュツ</t>
    </rPh>
    <rPh sb="14" eb="15">
      <t>ガク</t>
    </rPh>
    <phoneticPr fontId="2"/>
  </si>
  <si>
    <t>Payments for Lease and Guarantee Deposits</t>
    <phoneticPr fontId="2"/>
  </si>
  <si>
    <t>敷金・保証金の回収による収入額</t>
    <rPh sb="0" eb="2">
      <t>シキキン</t>
    </rPh>
    <rPh sb="3" eb="6">
      <t>ホショウキン</t>
    </rPh>
    <rPh sb="7" eb="9">
      <t>カイシュウ</t>
    </rPh>
    <rPh sb="12" eb="14">
      <t>シュウニュウ</t>
    </rPh>
    <rPh sb="14" eb="15">
      <t>ガク</t>
    </rPh>
    <phoneticPr fontId="2"/>
  </si>
  <si>
    <t>Proceeds from Collection of Lease and Guarantee Deposits</t>
    <phoneticPr fontId="2"/>
  </si>
  <si>
    <t>その他の投資の取得による支出額</t>
    <rPh sb="4" eb="6">
      <t>トウシ</t>
    </rPh>
    <phoneticPr fontId="1"/>
  </si>
  <si>
    <t>その他の投資の処分による収入額</t>
    <rPh sb="0" eb="3">
      <t>ソノタ</t>
    </rPh>
    <rPh sb="4" eb="6">
      <t>トウシ</t>
    </rPh>
    <rPh sb="7" eb="9">
      <t>ショブン</t>
    </rPh>
    <rPh sb="12" eb="14">
      <t>シュウニュウ</t>
    </rPh>
    <rPh sb="14" eb="15">
      <t>ガク</t>
    </rPh>
    <phoneticPr fontId="1"/>
  </si>
  <si>
    <t>Other payments</t>
  </si>
  <si>
    <t>Other proceeds</t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</si>
  <si>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2"/>
  </si>
  <si>
    <t>現金及び現金同等物の増減額（減少：△）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rPh sb="14" eb="16">
      <t>ゲンショウ</t>
    </rPh>
    <phoneticPr fontId="2"/>
  </si>
  <si>
    <t>＜安全性指標＞</t>
    <rPh sb="1" eb="3">
      <t>アンゼン</t>
    </rPh>
    <rPh sb="3" eb="4">
      <t>セイ</t>
    </rPh>
    <rPh sb="4" eb="6">
      <t>シヒョウ</t>
    </rPh>
    <phoneticPr fontId="2"/>
  </si>
  <si>
    <t>＜基礎指標＞</t>
    <rPh sb="1" eb="3">
      <t>キソ</t>
    </rPh>
    <rPh sb="3" eb="5">
      <t>シヒョウ</t>
    </rPh>
    <phoneticPr fontId="2"/>
  </si>
  <si>
    <t>＜ROEとROA＞</t>
    <phoneticPr fontId="2"/>
  </si>
  <si>
    <t>ROE and ROA</t>
    <phoneticPr fontId="2"/>
  </si>
  <si>
    <t>Return on Assets [ROA]</t>
  </si>
  <si>
    <t>※ 株価収益率･･･株価/1株当たり当期純利益 * Price to Earnings Ratio = Stock Price / Earnings per Share    　</t>
    <rPh sb="2" eb="4">
      <t>カブカ</t>
    </rPh>
    <rPh sb="4" eb="6">
      <t>シュウエキ</t>
    </rPh>
    <rPh sb="6" eb="7">
      <t>リツ</t>
    </rPh>
    <rPh sb="10" eb="12">
      <t>カブカ</t>
    </rPh>
    <rPh sb="14" eb="15">
      <t>カブ</t>
    </rPh>
    <rPh sb="15" eb="16">
      <t>ア</t>
    </rPh>
    <rPh sb="18" eb="20">
      <t>トウキ</t>
    </rPh>
    <rPh sb="20" eb="23">
      <t>ジュンリエキ</t>
    </rPh>
    <phoneticPr fontId="2"/>
  </si>
  <si>
    <t>※ 配当性向･･･1株あたり配当額/1株当たり純利益 * Dividend Payout Ratio = Dividends per Share / Earnings per Share　</t>
    <phoneticPr fontId="2"/>
  </si>
  <si>
    <t>※ 株価純資産倍率･･･株価/1株当たり純資産　* Price to Book Value Ratio = Stock Price / Book Value per Share　　　　</t>
    <phoneticPr fontId="2"/>
  </si>
  <si>
    <t>セグメント別売上高</t>
    <rPh sb="5" eb="6">
      <t>ベツ</t>
    </rPh>
    <rPh sb="6" eb="8">
      <t>ウリアゲ</t>
    </rPh>
    <rPh sb="8" eb="9">
      <t>ダカ</t>
    </rPh>
    <phoneticPr fontId="2"/>
  </si>
  <si>
    <t>HULFT事業</t>
    <rPh sb="5" eb="7">
      <t>ジギョウ</t>
    </rPh>
    <phoneticPr fontId="2"/>
  </si>
  <si>
    <t>BPO事業</t>
    <rPh sb="3" eb="5">
      <t>ジギョウ</t>
    </rPh>
    <phoneticPr fontId="2"/>
  </si>
  <si>
    <t>Sales by Main Customer</t>
    <phoneticPr fontId="2"/>
  </si>
  <si>
    <t>クレディセゾン</t>
    <phoneticPr fontId="2"/>
  </si>
  <si>
    <t>NTTデータ</t>
    <phoneticPr fontId="2"/>
  </si>
  <si>
    <t>キュービタス</t>
    <phoneticPr fontId="2"/>
  </si>
  <si>
    <t>西友</t>
    <rPh sb="0" eb="2">
      <t>セイユウ</t>
    </rPh>
    <phoneticPr fontId="2"/>
  </si>
  <si>
    <t>＜資本の部＞</t>
    <rPh sb="1" eb="3">
      <t>シホン</t>
    </rPh>
    <rPh sb="4" eb="5">
      <t>ブ</t>
    </rPh>
    <phoneticPr fontId="2"/>
  </si>
  <si>
    <t>その他有価証券評価差額金</t>
    <phoneticPr fontId="2"/>
  </si>
  <si>
    <t>資本合計</t>
    <rPh sb="0" eb="2">
      <t>シホン</t>
    </rPh>
    <rPh sb="2" eb="4">
      <t>ゴウケイ</t>
    </rPh>
    <phoneticPr fontId="2"/>
  </si>
  <si>
    <t>Shareholders' Equity</t>
    <phoneticPr fontId="2"/>
  </si>
  <si>
    <t>Total Shareholders' Equity</t>
    <phoneticPr fontId="2"/>
  </si>
  <si>
    <t>単位：百万円 ／ Unit：\million</t>
    <rPh sb="0" eb="2">
      <t>タンイ</t>
    </rPh>
    <rPh sb="3" eb="6">
      <t>ヒャクマンエン</t>
    </rPh>
    <phoneticPr fontId="2"/>
  </si>
  <si>
    <t>単位：％ ／ Unit：%</t>
    <rPh sb="0" eb="2">
      <t>タンイ</t>
    </rPh>
    <phoneticPr fontId="2"/>
  </si>
  <si>
    <t>総資産利益率［ROA］</t>
    <rPh sb="0" eb="3">
      <t>ソウシサン</t>
    </rPh>
    <rPh sb="3" eb="5">
      <t>リエキ</t>
    </rPh>
    <rPh sb="5" eb="6">
      <t>リツ</t>
    </rPh>
    <phoneticPr fontId="2"/>
  </si>
  <si>
    <t>Number of Outstanding Shares at the End of the Period
 (Consolidated; Thousand Shares)</t>
    <phoneticPr fontId="2"/>
  </si>
  <si>
    <t>Stock Price at the End of the Period (\)</t>
    <phoneticPr fontId="2"/>
  </si>
  <si>
    <t>Aggregate Market Price at the End of the Period
 (Consolidated; \ million)</t>
    <phoneticPr fontId="2"/>
  </si>
  <si>
    <t>株価収益率［PER］（倍）</t>
    <rPh sb="0" eb="2">
      <t>カブカ</t>
    </rPh>
    <rPh sb="2" eb="4">
      <t>シュウエキ</t>
    </rPh>
    <rPh sb="4" eb="5">
      <t>リツ</t>
    </rPh>
    <phoneticPr fontId="2"/>
  </si>
  <si>
    <t>Price to Earnings Ratio [PER](Times)</t>
    <phoneticPr fontId="2"/>
  </si>
  <si>
    <t>株価純資産倍率［PBR］（倍）</t>
    <rPh sb="0" eb="2">
      <t>カブカ</t>
    </rPh>
    <rPh sb="2" eb="5">
      <t>ジュンシサン</t>
    </rPh>
    <rPh sb="5" eb="7">
      <t>バイリツ</t>
    </rPh>
    <phoneticPr fontId="2"/>
  </si>
  <si>
    <t>Price to Book Value Ratio [PBR](Times)</t>
    <phoneticPr fontId="2"/>
  </si>
  <si>
    <t>Dividend Yield</t>
    <phoneticPr fontId="2"/>
  </si>
  <si>
    <t>Average Equity at Beginning and End of Year</t>
    <phoneticPr fontId="2"/>
  </si>
  <si>
    <t>自己資本利益率［ROE］</t>
    <rPh sb="0" eb="2">
      <t>ジコ</t>
    </rPh>
    <rPh sb="2" eb="4">
      <t>シホン</t>
    </rPh>
    <rPh sb="4" eb="6">
      <t>リエキ</t>
    </rPh>
    <rPh sb="6" eb="7">
      <t>リツ</t>
    </rPh>
    <phoneticPr fontId="2"/>
  </si>
  <si>
    <t>※ 自己資本利益率･･･当期純利益/期首・期末平均自己資本    * Return on Equity = Net Income / Average Equity at Beginning and End of Year</t>
    <rPh sb="2" eb="4">
      <t>ジコ</t>
    </rPh>
    <rPh sb="4" eb="6">
      <t>シホン</t>
    </rPh>
    <rPh sb="7" eb="9">
      <t>エキリツ</t>
    </rPh>
    <rPh sb="12" eb="14">
      <t>トウキ</t>
    </rPh>
    <rPh sb="14" eb="17">
      <t>ジュンリエキ</t>
    </rPh>
    <rPh sb="18" eb="20">
      <t>キシュ</t>
    </rPh>
    <rPh sb="21" eb="23">
      <t>キマツ</t>
    </rPh>
    <rPh sb="23" eb="25">
      <t>ヘイキン</t>
    </rPh>
    <rPh sb="25" eb="27">
      <t>ジコ</t>
    </rPh>
    <rPh sb="27" eb="29">
      <t>シホン</t>
    </rPh>
    <phoneticPr fontId="2"/>
  </si>
  <si>
    <t>単位：回 ／ Unit：Turnover</t>
    <rPh sb="0" eb="2">
      <t>タンイ</t>
    </rPh>
    <rPh sb="3" eb="4">
      <t>カイ</t>
    </rPh>
    <phoneticPr fontId="2"/>
  </si>
  <si>
    <t>※ 総資産回転率･･･売上高/期首・期末平均総資産    * Total Assets Turnover = Net Sales / Average Total Assets at Beginning and End of Year</t>
    <rPh sb="2" eb="5">
      <t>ソウシサン</t>
    </rPh>
    <rPh sb="5" eb="7">
      <t>カイテン</t>
    </rPh>
    <rPh sb="7" eb="8">
      <t>リツ</t>
    </rPh>
    <rPh sb="11" eb="13">
      <t>ウリアゲ</t>
    </rPh>
    <rPh sb="13" eb="14">
      <t>ダカ</t>
    </rPh>
    <rPh sb="15" eb="17">
      <t>キシュ</t>
    </rPh>
    <rPh sb="18" eb="20">
      <t>キマツ</t>
    </rPh>
    <rPh sb="20" eb="22">
      <t>ヘイキン</t>
    </rPh>
    <rPh sb="22" eb="25">
      <t>ソウシサン</t>
    </rPh>
    <phoneticPr fontId="2"/>
  </si>
  <si>
    <t>※ 有形固定資産回転率･･･売上高/期首・期末平均有形固定資産    * Property, Plant and Equipment Turnover = Net Sales / Average Property, Plant and Equipment at Beginning and End of Year</t>
    <rPh sb="2" eb="4">
      <t>ユウケイ</t>
    </rPh>
    <rPh sb="4" eb="6">
      <t>コテイ</t>
    </rPh>
    <rPh sb="6" eb="8">
      <t>シサン</t>
    </rPh>
    <rPh sb="8" eb="10">
      <t>カイテン</t>
    </rPh>
    <rPh sb="10" eb="11">
      <t>リツ</t>
    </rPh>
    <rPh sb="14" eb="16">
      <t>ウリアゲ</t>
    </rPh>
    <rPh sb="16" eb="17">
      <t>ダカ</t>
    </rPh>
    <rPh sb="18" eb="20">
      <t>キシュ</t>
    </rPh>
    <rPh sb="21" eb="23">
      <t>キマツ</t>
    </rPh>
    <rPh sb="23" eb="25">
      <t>ヘイキン</t>
    </rPh>
    <rPh sb="25" eb="27">
      <t>ユウケイ</t>
    </rPh>
    <rPh sb="27" eb="29">
      <t>コテイ</t>
    </rPh>
    <rPh sb="29" eb="31">
      <t>シサン</t>
    </rPh>
    <phoneticPr fontId="2"/>
  </si>
  <si>
    <t>※ 自己資本･･･株主資本合計+評価・換算差額等合計  * Equity Capital = Total Shareholders' Equity + Total Valuation and Translation Adjustments</t>
    <rPh sb="2" eb="4">
      <t>ジコ</t>
    </rPh>
    <rPh sb="4" eb="6">
      <t>シホン</t>
    </rPh>
    <rPh sb="9" eb="11">
      <t>カブヌシ</t>
    </rPh>
    <rPh sb="11" eb="13">
      <t>シホン</t>
    </rPh>
    <rPh sb="13" eb="15">
      <t>ゴウケイ</t>
    </rPh>
    <rPh sb="16" eb="18">
      <t>ヒョウカ</t>
    </rPh>
    <rPh sb="19" eb="21">
      <t>カンサン</t>
    </rPh>
    <rPh sb="21" eb="24">
      <t>サガクナド</t>
    </rPh>
    <rPh sb="24" eb="26">
      <t>ゴウケイ</t>
    </rPh>
    <phoneticPr fontId="2"/>
  </si>
  <si>
    <t>※ 流動比率･･･流動資産/流動負債  * Current Ratio = Current Assets / Current Liabilities</t>
    <rPh sb="2" eb="4">
      <t>リュウドウ</t>
    </rPh>
    <rPh sb="4" eb="6">
      <t>ヒリツ</t>
    </rPh>
    <rPh sb="9" eb="11">
      <t>リュウドウ</t>
    </rPh>
    <rPh sb="11" eb="13">
      <t>シサン</t>
    </rPh>
    <rPh sb="14" eb="16">
      <t>リュウドウ</t>
    </rPh>
    <rPh sb="16" eb="18">
      <t>フサイ</t>
    </rPh>
    <phoneticPr fontId="2"/>
  </si>
  <si>
    <t>Equity Ratio</t>
    <phoneticPr fontId="2"/>
  </si>
  <si>
    <t>※ 負債比率･･･他人資本/自己資本  * Debt to Equity Ratio = Borrowed Capital / Equity Capital</t>
    <rPh sb="2" eb="4">
      <t>フサイ</t>
    </rPh>
    <rPh sb="4" eb="6">
      <t>ヒリツ</t>
    </rPh>
    <rPh sb="9" eb="11">
      <t>タニン</t>
    </rPh>
    <rPh sb="11" eb="13">
      <t>シホン</t>
    </rPh>
    <rPh sb="14" eb="16">
      <t>ジコ</t>
    </rPh>
    <rPh sb="16" eb="18">
      <t>シホン</t>
    </rPh>
    <phoneticPr fontId="2"/>
  </si>
  <si>
    <t xml:space="preserve">※ 固定比率･･･固定資産/自己資本    * Fixed Ratio = Noncurrent Assets / Equity Capital </t>
    <rPh sb="2" eb="4">
      <t>コテイ</t>
    </rPh>
    <rPh sb="4" eb="6">
      <t>ヒリツ</t>
    </rPh>
    <rPh sb="9" eb="13">
      <t>コテイシサン</t>
    </rPh>
    <rPh sb="14" eb="16">
      <t>ジコ</t>
    </rPh>
    <rPh sb="16" eb="18">
      <t>シホン</t>
    </rPh>
    <phoneticPr fontId="2"/>
  </si>
  <si>
    <t>Cash and Cash Equivalents at Beginning of Period</t>
    <phoneticPr fontId="2"/>
  </si>
  <si>
    <t>Cash and Cash Equivalents at End of Period</t>
    <phoneticPr fontId="2"/>
  </si>
  <si>
    <t>営業活動によるキャッシュ・フロー</t>
    <phoneticPr fontId="2"/>
  </si>
  <si>
    <t>Short-term Safety Indicators</t>
  </si>
  <si>
    <t>Current Ratio</t>
  </si>
  <si>
    <t>Fixed Ratio</t>
  </si>
  <si>
    <t>Debt to Equity Ratio</t>
  </si>
  <si>
    <t>Efficiency Indicators</t>
  </si>
  <si>
    <t>Total Assets Turnover</t>
  </si>
  <si>
    <t>Growth Indicators</t>
  </si>
  <si>
    <t>Sales Growth Rate</t>
  </si>
  <si>
    <t>Operating Income Growth Rate</t>
  </si>
  <si>
    <t>Ordinary Income Growth Rate</t>
  </si>
  <si>
    <t>Net Income Growth Rate</t>
  </si>
  <si>
    <t xml:space="preserve">Return on Equity </t>
  </si>
  <si>
    <t>Stock Indicators</t>
  </si>
  <si>
    <t>Stock Price Indicators</t>
  </si>
  <si>
    <t>Dividend Payout Ratio</t>
  </si>
  <si>
    <t>流動資産</t>
    <rPh sb="0" eb="2">
      <t>リュウドウ</t>
    </rPh>
    <rPh sb="2" eb="4">
      <t>シサン</t>
    </rPh>
    <phoneticPr fontId="2"/>
  </si>
  <si>
    <t>Provision for Retirement Benefits</t>
  </si>
  <si>
    <t>Non-Operating Income</t>
  </si>
  <si>
    <t>Net Cash Provided by (Used in) Operating Activities</t>
  </si>
  <si>
    <t>Increase (Decrease) in Provision for Retirement Benefits</t>
  </si>
  <si>
    <t>Equity in (Earnings) Losses of Affiliates</t>
  </si>
  <si>
    <t>Decrease (Increase) in Notes and Accounts Receivable-trade</t>
  </si>
  <si>
    <t>Decrease (Increase) in Inventories</t>
  </si>
  <si>
    <t>Increase (Decrease) in Notes and Accounts Payable-trade</t>
  </si>
  <si>
    <t>Net Cash Provided by (Used in) Investing Activities</t>
  </si>
  <si>
    <t>Purchase of Short-term Investment Securities</t>
  </si>
  <si>
    <t>Basic Indicators</t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</si>
  <si>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</si>
  <si>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</si>
  <si>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有価証券</t>
    <rPh sb="0" eb="2">
      <t>ユウカ</t>
    </rPh>
    <rPh sb="2" eb="4">
      <t>ショウケン</t>
    </rPh>
    <phoneticPr fontId="2"/>
  </si>
  <si>
    <t>その他</t>
    <rPh sb="2" eb="3">
      <t>ホカ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</si>
  <si>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</si>
  <si>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</si>
  <si>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固定資産</t>
    <rPh sb="0" eb="2">
      <t>コテイ</t>
    </rPh>
    <rPh sb="2" eb="4">
      <t>シサン</t>
    </rPh>
    <phoneticPr fontId="2"/>
  </si>
  <si>
    <t>Assets</t>
  </si>
  <si>
    <t>Current Assets</t>
  </si>
  <si>
    <t>Inventories</t>
  </si>
  <si>
    <t>Total Current Assets</t>
  </si>
  <si>
    <t>Software</t>
  </si>
  <si>
    <t>Total Investments and Other Assets</t>
  </si>
  <si>
    <t>Total Assets</t>
  </si>
  <si>
    <t>Liabilities</t>
  </si>
  <si>
    <t>Current Liabilities</t>
  </si>
  <si>
    <t>Total Current Liabilities</t>
  </si>
  <si>
    <t>Total Liabilities</t>
  </si>
  <si>
    <t>Net Assets</t>
  </si>
  <si>
    <t>Total Net Assets</t>
  </si>
  <si>
    <t>Total Liabilities and Net Assets</t>
  </si>
  <si>
    <t>Net Sales</t>
  </si>
  <si>
    <t>Cost of Sales</t>
  </si>
  <si>
    <t>Selling, General and Administrative Expenses</t>
  </si>
  <si>
    <t>Operating Income</t>
  </si>
  <si>
    <t>Ordinary Income</t>
  </si>
  <si>
    <t>Net Income</t>
  </si>
  <si>
    <t>Subtotal</t>
  </si>
  <si>
    <t>Net Cash Provided by (Used in) Financing Activities</t>
  </si>
  <si>
    <t>有形固定資産</t>
    <rPh sb="0" eb="2">
      <t>ユウケイ</t>
    </rPh>
    <rPh sb="2" eb="4">
      <t>コテイ</t>
    </rPh>
    <rPh sb="4" eb="6">
      <t>シサン</t>
    </rPh>
    <phoneticPr fontId="2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</si>
  <si>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</si>
  <si>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</si>
  <si>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無形固定資産合計</t>
    <rPh sb="0" eb="2">
      <t>ムケイ</t>
    </rPh>
    <rPh sb="2" eb="4">
      <t>コテイ</t>
    </rPh>
    <rPh sb="4" eb="6">
      <t>シサン</t>
    </rPh>
    <rPh sb="6" eb="8">
      <t>ゴウケイ</t>
    </rPh>
    <phoneticPr fontId="2"/>
  </si>
  <si>
    <t>投資その他の資産</t>
    <rPh sb="0" eb="2">
      <t>トウシ</t>
    </rPh>
    <rPh sb="4" eb="5">
      <t>ホカ</t>
    </rPh>
    <rPh sb="6" eb="8">
      <t>シサン</t>
    </rPh>
    <phoneticPr fontId="2"/>
  </si>
  <si>
    <t>投資有価証券</t>
    <rPh sb="0" eb="2">
      <t>トウシ</t>
    </rPh>
    <rPh sb="2" eb="4">
      <t>ユウカ</t>
    </rPh>
    <rPh sb="4" eb="6">
      <t>ショウケン</t>
    </rPh>
    <phoneticPr fontId="2"/>
  </si>
  <si>
    <t>投資その他の資産合計</t>
    <rPh sb="0" eb="2">
      <t>トウシ</t>
    </rPh>
    <rPh sb="4" eb="5">
      <t>ホカ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</si>
  <si>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</si>
  <si>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</si>
  <si>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流動負債</t>
    <rPh sb="0" eb="2">
      <t>リュウドウ</t>
    </rPh>
    <rPh sb="2" eb="4">
      <t>フサイ</t>
    </rPh>
    <phoneticPr fontId="2"/>
  </si>
  <si>
    <t>未払法人税等</t>
    <rPh sb="0" eb="2">
      <t>ミバラ</t>
    </rPh>
    <rPh sb="2" eb="6">
      <t>ホウジンゼイトウ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</si>
  <si>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</si>
  <si>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</t>
    <rPh sb="0" eb="2">
      <t>コテイ</t>
    </rPh>
    <rPh sb="2" eb="4">
      <t>フサイ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</si>
  <si>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</si>
  <si>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</si>
  <si>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</si>
  <si>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</si>
  <si>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</si>
  <si>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</si>
  <si>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</si>
  <si>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</si>
  <si>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</si>
  <si>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</si>
  <si>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</si>
  <si>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</si>
  <si>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</si>
  <si>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</si>
  <si>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</si>
  <si>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経常利益</t>
    <rPh sb="0" eb="2">
      <t>ケイジョウ</t>
    </rPh>
    <rPh sb="2" eb="4">
      <t>リエキ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</si>
  <si>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</si>
  <si>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当期純利益</t>
    <rPh sb="0" eb="2">
      <t>トウキ</t>
    </rPh>
    <rPh sb="2" eb="5">
      <t>ジュンリエキ</t>
    </rPh>
    <phoneticPr fontId="2"/>
  </si>
  <si>
    <t>小計</t>
    <rPh sb="0" eb="2">
      <t>ショウケイ</t>
    </rPh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</si>
  <si>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</si>
  <si>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</si>
  <si>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</si>
  <si>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配当金の支払額</t>
    <rPh sb="0" eb="3">
      <t>ハイトウキン</t>
    </rPh>
    <rPh sb="4" eb="6">
      <t>シハライ</t>
    </rPh>
    <rPh sb="6" eb="7">
      <t>ガク</t>
    </rPh>
    <phoneticPr fontId="2"/>
  </si>
  <si>
    <t>売上高成長率</t>
    <rPh sb="0" eb="2">
      <t>ウリアゲ</t>
    </rPh>
    <rPh sb="2" eb="3">
      <t>ダカ</t>
    </rPh>
    <rPh sb="3" eb="6">
      <t>セイチョウリツ</t>
    </rPh>
    <phoneticPr fontId="2"/>
  </si>
  <si>
    <t>営業利益成長率</t>
    <rPh sb="0" eb="2">
      <t>エイギョウ</t>
    </rPh>
    <rPh sb="2" eb="4">
      <t>リエキ</t>
    </rPh>
    <rPh sb="4" eb="7">
      <t>セイチョウリツ</t>
    </rPh>
    <phoneticPr fontId="2"/>
  </si>
  <si>
    <t>経常利益成長率</t>
    <rPh sb="0" eb="2">
      <t>ケイジョウ</t>
    </rPh>
    <rPh sb="2" eb="4">
      <t>リエキ</t>
    </rPh>
    <rPh sb="4" eb="7">
      <t>セイチョウリツ</t>
    </rPh>
    <phoneticPr fontId="2"/>
  </si>
  <si>
    <t>未払費用</t>
    <rPh sb="0" eb="2">
      <t>ミバラ</t>
    </rPh>
    <rPh sb="2" eb="4">
      <t>ヒヨウ</t>
    </rPh>
    <phoneticPr fontId="2"/>
  </si>
  <si>
    <t>＜資産の部＞</t>
    <rPh sb="1" eb="3">
      <t>シサン</t>
    </rPh>
    <rPh sb="4" eb="5">
      <t>ブ</t>
    </rPh>
    <phoneticPr fontId="2"/>
  </si>
  <si>
    <t>＜負債の部＞</t>
    <rPh sb="1" eb="3">
      <t>フサイ</t>
    </rPh>
    <rPh sb="4" eb="5">
      <t>ブ</t>
    </rPh>
    <phoneticPr fontId="2"/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</si>
  <si>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</si>
  <si>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</si>
  <si>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法人税等の支払額</t>
    <rPh sb="0" eb="4">
      <t>ホウジンゼイトウ</t>
    </rPh>
    <rPh sb="5" eb="7">
      <t>シハライ</t>
    </rPh>
    <rPh sb="7" eb="8">
      <t>ガク</t>
    </rPh>
    <phoneticPr fontId="2"/>
  </si>
  <si>
    <t>期末時価総額(連結)（百万円）</t>
    <rPh sb="0" eb="2">
      <t>キマツ</t>
    </rPh>
    <rPh sb="2" eb="4">
      <t>ジカ</t>
    </rPh>
    <rPh sb="4" eb="6">
      <t>ソウガク</t>
    </rPh>
    <rPh sb="7" eb="9">
      <t>レンケツ</t>
    </rPh>
    <rPh sb="11" eb="14">
      <t>ヒャクマンエン</t>
    </rPh>
    <phoneticPr fontId="2"/>
  </si>
  <si>
    <t>期末発行済株式数(連結)（千株）</t>
    <rPh sb="0" eb="2">
      <t>キマツ</t>
    </rPh>
    <rPh sb="2" eb="4">
      <t>ハッコウ</t>
    </rPh>
    <rPh sb="4" eb="5">
      <t>ズ</t>
    </rPh>
    <rPh sb="5" eb="7">
      <t>カブシキ</t>
    </rPh>
    <rPh sb="7" eb="8">
      <t>カズ</t>
    </rPh>
    <rPh sb="9" eb="11">
      <t>レンケツ</t>
    </rPh>
    <rPh sb="13" eb="14">
      <t>セン</t>
    </rPh>
    <rPh sb="14" eb="15">
      <t>カブ</t>
    </rPh>
    <phoneticPr fontId="2"/>
  </si>
  <si>
    <t>期末株価（円）</t>
    <rPh sb="0" eb="2">
      <t>キマツ</t>
    </rPh>
    <rPh sb="2" eb="4">
      <t>カブカ</t>
    </rPh>
    <rPh sb="5" eb="6">
      <t>エン</t>
    </rPh>
    <phoneticPr fontId="2"/>
  </si>
  <si>
    <t>総資産回転率</t>
    <rPh sb="0" eb="3">
      <t>ソウシサン</t>
    </rPh>
    <rPh sb="3" eb="5">
      <t>カイテン</t>
    </rPh>
    <rPh sb="5" eb="6">
      <t>リツ</t>
    </rPh>
    <phoneticPr fontId="2"/>
  </si>
  <si>
    <t>当期純利益成長率</t>
    <rPh sb="0" eb="2">
      <t>トウキ</t>
    </rPh>
    <rPh sb="2" eb="5">
      <t>ジュンリエキ</t>
    </rPh>
    <rPh sb="5" eb="8">
      <t>セイチョウリツ</t>
    </rPh>
    <phoneticPr fontId="2"/>
  </si>
  <si>
    <t>持分法による投資損益</t>
    <rPh sb="0" eb="2">
      <t>モチブン</t>
    </rPh>
    <rPh sb="2" eb="3">
      <t>ホウ</t>
    </rPh>
    <rPh sb="6" eb="8">
      <t>トウシ</t>
    </rPh>
    <rPh sb="8" eb="10">
      <t>ソンエキ</t>
    </rPh>
    <phoneticPr fontId="2"/>
  </si>
  <si>
    <t>役員賞与の支払額</t>
    <rPh sb="0" eb="2">
      <t>ヤクイン</t>
    </rPh>
    <rPh sb="2" eb="4">
      <t>ショウヨ</t>
    </rPh>
    <rPh sb="5" eb="7">
      <t>シハライ</t>
    </rPh>
    <rPh sb="7" eb="8">
      <t>ガク</t>
    </rPh>
    <phoneticPr fontId="2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</si>
  <si>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</si>
  <si>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</si>
  <si>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</si>
  <si>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ソフトウェア</t>
    <phoneticPr fontId="2"/>
  </si>
  <si>
    <t>Cash and Deposits</t>
  </si>
  <si>
    <t>Notes and Accounts Receivable-trade</t>
  </si>
  <si>
    <t>Short-term Investment Securities</t>
  </si>
  <si>
    <t>Deferred Tax Assets</t>
  </si>
  <si>
    <t>Other</t>
  </si>
  <si>
    <t>Allowance for Doubtful Accounts</t>
  </si>
  <si>
    <t>Noncurrent Assets</t>
  </si>
  <si>
    <t>Property, Plant and Equipment</t>
  </si>
  <si>
    <t>Total Property, Plant and Equipment</t>
  </si>
  <si>
    <t>Intangible Assets</t>
  </si>
  <si>
    <t>Total Intangible Assets</t>
  </si>
  <si>
    <t>Investments and Other Assets</t>
  </si>
  <si>
    <t>Investment Securities</t>
  </si>
  <si>
    <t>Income Taxes Payable</t>
  </si>
  <si>
    <t>Noncurrent Liabilities</t>
  </si>
  <si>
    <t>Total Noncurrent Liabilities</t>
  </si>
  <si>
    <t>Shareholders' Equity</t>
  </si>
  <si>
    <t>Capital Stock</t>
  </si>
  <si>
    <t>Capital Surplus</t>
  </si>
  <si>
    <t>Retained Earnings</t>
  </si>
  <si>
    <t>Treasury Stock</t>
  </si>
  <si>
    <t>Total Shareholders' Equity</t>
  </si>
  <si>
    <t>Gross Profit</t>
  </si>
  <si>
    <t>Extraordinary Income</t>
  </si>
  <si>
    <t xml:space="preserve">Income before Income Taxes </t>
  </si>
  <si>
    <t>Gross  Profit</t>
  </si>
  <si>
    <t>Directors' Bonuses</t>
  </si>
  <si>
    <t>Effect of Exchange Rate Change on Cash and Cash Equivalents</t>
  </si>
  <si>
    <t>Net Increase (Decrease) in Cash and Cash Equivalents</t>
  </si>
  <si>
    <t>たな卸資産</t>
    <rPh sb="2" eb="3">
      <t>オロシ</t>
    </rPh>
    <rPh sb="3" eb="5">
      <t>シサン</t>
    </rPh>
    <phoneticPr fontId="2"/>
  </si>
  <si>
    <t>その他事業</t>
    <rPh sb="2" eb="3">
      <t>タ</t>
    </rPh>
    <rPh sb="3" eb="5">
      <t>ジギョウ</t>
    </rPh>
    <phoneticPr fontId="2"/>
  </si>
  <si>
    <t>＜純資産の部＞</t>
    <rPh sb="1" eb="4">
      <t>ジュンシサン</t>
    </rPh>
    <rPh sb="5" eb="6">
      <t>ブ</t>
    </rPh>
    <phoneticPr fontId="2"/>
  </si>
  <si>
    <t>株主資本</t>
    <rPh sb="0" eb="2">
      <t>カブヌシ</t>
    </rPh>
    <rPh sb="2" eb="4">
      <t>シホン</t>
    </rPh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</si>
  <si>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</si>
  <si>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純資産合計</t>
    <rPh sb="0" eb="3">
      <t>ジュンシサン</t>
    </rPh>
    <rPh sb="3" eb="5">
      <t>ゴウケイ</t>
    </rPh>
    <phoneticPr fontId="2"/>
  </si>
  <si>
    <t>特別損失</t>
    <rPh sb="0" eb="2">
      <t>トクベツ</t>
    </rPh>
    <rPh sb="2" eb="4">
      <t>ソンシツ</t>
    </rPh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</si>
  <si>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</si>
  <si>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繰延税金資産</t>
    <rPh sb="0" eb="2">
      <t>クリノベ</t>
    </rPh>
    <rPh sb="2" eb="4">
      <t>ゼイキン</t>
    </rPh>
    <rPh sb="4" eb="6">
      <t>シサン</t>
    </rPh>
    <phoneticPr fontId="2"/>
  </si>
  <si>
    <t>特別利益</t>
    <rPh sb="0" eb="2">
      <t>トクベツ</t>
    </rPh>
    <rPh sb="2" eb="4">
      <t>リエキ</t>
    </rPh>
    <phoneticPr fontId="2"/>
  </si>
  <si>
    <t>＜収益力指標＞</t>
    <rPh sb="1" eb="3">
      <t>シュウエキ</t>
    </rPh>
    <rPh sb="3" eb="4">
      <t>チカラ</t>
    </rPh>
    <rPh sb="4" eb="6">
      <t>シヒョウ</t>
    </rPh>
    <phoneticPr fontId="2"/>
  </si>
  <si>
    <t>＜収益実績指標＞</t>
    <rPh sb="1" eb="3">
      <t>シュウエキ</t>
    </rPh>
    <rPh sb="3" eb="5">
      <t>ジッセキ</t>
    </rPh>
    <rPh sb="5" eb="7">
      <t>シヒョウ</t>
    </rPh>
    <phoneticPr fontId="2"/>
  </si>
  <si>
    <t>自己資本</t>
    <rPh sb="0" eb="2">
      <t>ジコ</t>
    </rPh>
    <rPh sb="2" eb="4">
      <t>シホン</t>
    </rPh>
    <phoneticPr fontId="2"/>
  </si>
  <si>
    <t>負債比率</t>
    <rPh sb="0" eb="2">
      <t>フサイ</t>
    </rPh>
    <rPh sb="2" eb="4">
      <t>ヒリツ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</si>
  <si>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</si>
  <si>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＜効率性指標＞</t>
    <rPh sb="1" eb="4">
      <t>コウリツセイ</t>
    </rPh>
    <rPh sb="4" eb="6">
      <t>シヒョウ</t>
    </rPh>
    <phoneticPr fontId="2"/>
  </si>
  <si>
    <t>＜成長性指標＞</t>
    <rPh sb="1" eb="4">
      <t>セイチョウセイ</t>
    </rPh>
    <rPh sb="4" eb="6">
      <t>シヒョウ</t>
    </rPh>
    <phoneticPr fontId="2"/>
  </si>
  <si>
    <t>期首・期末平均自己資本</t>
    <rPh sb="0" eb="2">
      <t>キシュ</t>
    </rPh>
    <rPh sb="3" eb="5">
      <t>キマツ</t>
    </rPh>
    <rPh sb="5" eb="7">
      <t>ヘイキン</t>
    </rPh>
    <rPh sb="7" eb="9">
      <t>ジコ</t>
    </rPh>
    <rPh sb="9" eb="11">
      <t>シホン</t>
    </rPh>
    <phoneticPr fontId="2"/>
  </si>
  <si>
    <t>＜1株当たり指標＞</t>
    <rPh sb="1" eb="3">
      <t>ヒトカブ</t>
    </rPh>
    <rPh sb="3" eb="4">
      <t>ア</t>
    </rPh>
    <rPh sb="6" eb="8">
      <t>シヒョウ</t>
    </rPh>
    <phoneticPr fontId="2"/>
  </si>
  <si>
    <t>＜株価指標＞</t>
    <rPh sb="1" eb="3">
      <t>カブカ</t>
    </rPh>
    <rPh sb="3" eb="5">
      <t>シヒョウ</t>
    </rPh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</si>
  <si>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</si>
  <si>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＜資本･資産指標＞</t>
    <rPh sb="1" eb="3">
      <t>シホン</t>
    </rPh>
    <rPh sb="4" eb="6">
      <t>シサン</t>
    </rPh>
    <rPh sb="6" eb="8">
      <t>シヒョウ</t>
    </rPh>
    <phoneticPr fontId="2"/>
  </si>
  <si>
    <t>流動比率</t>
    <rPh sb="0" eb="2">
      <t>リュウドウ</t>
    </rPh>
    <rPh sb="2" eb="4">
      <t>ヒリツ</t>
    </rPh>
    <phoneticPr fontId="2"/>
  </si>
  <si>
    <t>固定比率</t>
    <rPh sb="0" eb="2">
      <t>コテイ</t>
    </rPh>
    <rPh sb="2" eb="4">
      <t>ヒリツ</t>
    </rPh>
    <phoneticPr fontId="2"/>
  </si>
  <si>
    <t>売上総利益率</t>
    <rPh sb="0" eb="2">
      <t>ウリアゲ</t>
    </rPh>
    <rPh sb="2" eb="5">
      <t>ソウリエキ</t>
    </rPh>
    <rPh sb="5" eb="6">
      <t>リツ</t>
    </rPh>
    <phoneticPr fontId="2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</si>
  <si>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</si>
  <si>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</si>
  <si>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売上高当期純利益率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phoneticPr fontId="2"/>
  </si>
  <si>
    <t xml:space="preserve">配当性向 </t>
    <rPh sb="0" eb="2">
      <t>ハイトウ</t>
    </rPh>
    <rPh sb="2" eb="4">
      <t>セイコウ</t>
    </rPh>
    <phoneticPr fontId="2"/>
  </si>
  <si>
    <t xml:space="preserve">配当利回り </t>
    <rPh sb="0" eb="2">
      <t>ハイトウ</t>
    </rPh>
    <rPh sb="2" eb="4">
      <t>リマワ</t>
    </rPh>
    <phoneticPr fontId="2"/>
  </si>
  <si>
    <t>建物及び構築物</t>
    <rPh sb="0" eb="2">
      <t>タテモノ</t>
    </rPh>
    <rPh sb="2" eb="3">
      <t>オヨ</t>
    </rPh>
    <rPh sb="4" eb="6">
      <t>コウチク</t>
    </rPh>
    <rPh sb="6" eb="7">
      <t>ブツ</t>
    </rPh>
    <phoneticPr fontId="2"/>
  </si>
  <si>
    <t>Profitability Indicators</t>
  </si>
  <si>
    <t>Gross Profit Ratio</t>
  </si>
  <si>
    <t>Operating Income Ratio</t>
  </si>
  <si>
    <t>Ordinary Income Ratio</t>
  </si>
  <si>
    <t>Return on Sales</t>
  </si>
  <si>
    <t>Capital and Assets Indicators</t>
  </si>
  <si>
    <t>Equity Capital</t>
  </si>
  <si>
    <r>
      <t>連結貸借対照表　</t>
    </r>
    <r>
      <rPr>
        <sz val="8"/>
        <color indexed="24"/>
        <rFont val="ＭＳ 明朝"/>
        <family val="1"/>
        <charset val="128"/>
      </rPr>
      <t>Consolidated Balance Sheets</t>
    </r>
    <rPh sb="0" eb="2">
      <t>レンケツ</t>
    </rPh>
    <rPh sb="2" eb="4">
      <t>タイシャク</t>
    </rPh>
    <rPh sb="4" eb="7">
      <t>タイショウヒョウ</t>
    </rPh>
    <phoneticPr fontId="2"/>
  </si>
  <si>
    <r>
      <t>投資指標　</t>
    </r>
    <r>
      <rPr>
        <sz val="8"/>
        <color indexed="24"/>
        <rFont val="ＭＳ 明朝"/>
        <family val="1"/>
        <charset val="128"/>
      </rPr>
      <t>Return Indicators</t>
    </r>
    <rPh sb="0" eb="2">
      <t>トウシ</t>
    </rPh>
    <rPh sb="2" eb="4">
      <t>シヒョウ</t>
    </rPh>
    <phoneticPr fontId="2"/>
  </si>
  <si>
    <r>
      <t>効率性・成長性指標　</t>
    </r>
    <r>
      <rPr>
        <sz val="8"/>
        <color indexed="24"/>
        <rFont val="ＭＳ 明朝"/>
        <family val="1"/>
        <charset val="128"/>
      </rPr>
      <t>Efficiency and Growth Indicators</t>
    </r>
    <rPh sb="0" eb="3">
      <t>コウリツセイ</t>
    </rPh>
    <rPh sb="4" eb="6">
      <t>セイチョウ</t>
    </rPh>
    <rPh sb="6" eb="7">
      <t>セイ</t>
    </rPh>
    <rPh sb="7" eb="9">
      <t>シヒョウ</t>
    </rPh>
    <phoneticPr fontId="2"/>
  </si>
  <si>
    <r>
      <t>安全性指標　</t>
    </r>
    <r>
      <rPr>
        <sz val="8"/>
        <color indexed="24"/>
        <rFont val="ＭＳ 明朝"/>
        <family val="1"/>
        <charset val="128"/>
      </rPr>
      <t>Safety Indicators</t>
    </r>
    <rPh sb="0" eb="3">
      <t>アンゼンセイ</t>
    </rPh>
    <rPh sb="3" eb="5">
      <t>シヒョウ</t>
    </rPh>
    <phoneticPr fontId="2"/>
  </si>
  <si>
    <r>
      <t>収益性指標　</t>
    </r>
    <r>
      <rPr>
        <sz val="8"/>
        <color indexed="24"/>
        <rFont val="ＭＳ 明朝"/>
        <family val="1"/>
        <charset val="128"/>
      </rPr>
      <t>Profitability Indicators</t>
    </r>
    <rPh sb="0" eb="2">
      <t>シュウエキ</t>
    </rPh>
    <rPh sb="2" eb="3">
      <t>セイ</t>
    </rPh>
    <rPh sb="3" eb="5">
      <t>シヒョウ</t>
    </rPh>
    <phoneticPr fontId="2"/>
  </si>
  <si>
    <r>
      <t>連結キャッシュ・フロー計算書　</t>
    </r>
    <r>
      <rPr>
        <sz val="8"/>
        <color indexed="24"/>
        <rFont val="ＭＳ 明朝"/>
        <family val="1"/>
        <charset val="128"/>
      </rPr>
      <t>Consolidated Cash Flow Statement</t>
    </r>
    <rPh sb="0" eb="2">
      <t>レンケツ</t>
    </rPh>
    <rPh sb="11" eb="14">
      <t>ケイサンショ</t>
    </rPh>
    <phoneticPr fontId="2"/>
  </si>
  <si>
    <r>
      <t>連結損益計算書　</t>
    </r>
    <r>
      <rPr>
        <sz val="8"/>
        <color indexed="24"/>
        <rFont val="ＭＳ 明朝"/>
        <family val="1"/>
        <charset val="128"/>
      </rPr>
      <t>Consolidated Statements of Income</t>
    </r>
    <rPh sb="0" eb="2">
      <t>レンケツ</t>
    </rPh>
    <rPh sb="2" eb="4">
      <t>ソンエキ</t>
    </rPh>
    <rPh sb="4" eb="6">
      <t>ケイサン</t>
    </rPh>
    <rPh sb="6" eb="7">
      <t>ショ</t>
    </rPh>
    <phoneticPr fontId="2"/>
  </si>
  <si>
    <r>
      <t>セグメント別売上高　</t>
    </r>
    <r>
      <rPr>
        <sz val="8"/>
        <color indexed="24"/>
        <rFont val="ＭＳ 明朝"/>
        <family val="1"/>
        <charset val="128"/>
      </rPr>
      <t>Operating Results by Segment</t>
    </r>
    <rPh sb="5" eb="6">
      <t>ベツ</t>
    </rPh>
    <rPh sb="6" eb="8">
      <t>ウリアゲ</t>
    </rPh>
    <rPh sb="8" eb="9">
      <t>ダカ</t>
    </rPh>
    <phoneticPr fontId="2"/>
  </si>
  <si>
    <t>仕掛品</t>
    <rPh sb="0" eb="2">
      <t>シカカリ</t>
    </rPh>
    <rPh sb="2" eb="3">
      <t>ヒン</t>
    </rPh>
    <phoneticPr fontId="2"/>
  </si>
  <si>
    <t>Work in Prosess</t>
    <phoneticPr fontId="2"/>
  </si>
  <si>
    <t>Building and Structures</t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</si>
  <si>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</si>
  <si>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Other</t>
    <phoneticPr fontId="2"/>
  </si>
  <si>
    <t>Equipment</t>
    <phoneticPr fontId="2"/>
  </si>
  <si>
    <t>敷金</t>
    <rPh sb="0" eb="2">
      <t>シキキン</t>
    </rPh>
    <phoneticPr fontId="2"/>
  </si>
  <si>
    <t>Lease deposits</t>
    <phoneticPr fontId="2"/>
  </si>
  <si>
    <t>賞与引当金</t>
    <rPh sb="0" eb="2">
      <t>ショウヨ</t>
    </rPh>
    <rPh sb="2" eb="4">
      <t>ヒキアテ</t>
    </rPh>
    <rPh sb="4" eb="5">
      <t>キン</t>
    </rPh>
    <phoneticPr fontId="2"/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</si>
  <si>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</si>
  <si>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Notes and Accounts Payable-trade</t>
    <phoneticPr fontId="2"/>
  </si>
  <si>
    <t>Reserve for Bonuses</t>
    <phoneticPr fontId="2"/>
  </si>
  <si>
    <t>3月31日現在／At March 31</t>
    <rPh sb="1" eb="2">
      <t>ガツ</t>
    </rPh>
    <rPh sb="4" eb="7">
      <t>ニチゲンザイ</t>
    </rPh>
    <phoneticPr fontId="2"/>
  </si>
  <si>
    <t>3月31日に終了した事業年度／Years ended March 31</t>
    <rPh sb="1" eb="2">
      <t>ガツ</t>
    </rPh>
    <rPh sb="4" eb="5">
      <t>ニチ</t>
    </rPh>
    <rPh sb="6" eb="8">
      <t>シュウリョウ</t>
    </rPh>
    <rPh sb="10" eb="14">
      <t>ジギョウネンド</t>
    </rPh>
    <phoneticPr fontId="2"/>
  </si>
  <si>
    <t>各事業年度／Fiscal Years</t>
    <rPh sb="0" eb="1">
      <t>カク</t>
    </rPh>
    <rPh sb="1" eb="3">
      <t>ジギョウ</t>
    </rPh>
    <rPh sb="3" eb="5">
      <t>ネンド</t>
    </rPh>
    <phoneticPr fontId="2"/>
  </si>
  <si>
    <t>Credit Saison Co.,Ltd.</t>
    <phoneticPr fontId="2"/>
  </si>
  <si>
    <t>NTT DATA CORPORATION</t>
    <phoneticPr fontId="2"/>
  </si>
  <si>
    <t>Qubitous Co.,Ltd.</t>
    <phoneticPr fontId="2"/>
  </si>
  <si>
    <t>SEIYU</t>
    <phoneticPr fontId="2"/>
  </si>
  <si>
    <t>－</t>
  </si>
  <si>
    <t>△ 0</t>
  </si>
  <si>
    <t>－</t>
    <phoneticPr fontId="2"/>
  </si>
  <si>
    <t>BPO</t>
  </si>
  <si>
    <t>入力用(千円単位まで)</t>
    <rPh sb="0" eb="3">
      <t>ニュウリョクヨウ</t>
    </rPh>
    <rPh sb="4" eb="6">
      <t>センエン</t>
    </rPh>
    <rPh sb="6" eb="8">
      <t>タンイ</t>
    </rPh>
    <phoneticPr fontId="2"/>
  </si>
  <si>
    <t>純資産(自己資本)合計</t>
    <rPh sb="0" eb="3">
      <t>ジュンシサン</t>
    </rPh>
    <rPh sb="4" eb="6">
      <t>ジコ</t>
    </rPh>
    <rPh sb="6" eb="8">
      <t>シホン</t>
    </rPh>
    <rPh sb="9" eb="11">
      <t>ゴウケイ</t>
    </rPh>
    <phoneticPr fontId="2"/>
  </si>
  <si>
    <t>税金等調整前当期純利益</t>
    <rPh sb="0" eb="2">
      <t>ゼイキン</t>
    </rPh>
    <rPh sb="2" eb="3">
      <t>ナド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</si>
  <si>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期首・期末平均総資産</t>
    <rPh sb="0" eb="2">
      <t>キシュ</t>
    </rPh>
    <rPh sb="3" eb="5">
      <t>キマツ</t>
    </rPh>
    <rPh sb="5" eb="7">
      <t>ヘイキン</t>
    </rPh>
    <rPh sb="7" eb="10">
      <t>ソウシサン</t>
    </rPh>
    <phoneticPr fontId="2"/>
  </si>
  <si>
    <t>１株当たり配当額（円）</t>
    <rPh sb="1" eb="2">
      <t>カブ</t>
    </rPh>
    <rPh sb="2" eb="3">
      <t>ア</t>
    </rPh>
    <rPh sb="5" eb="8">
      <t>ハイトウガク</t>
    </rPh>
    <rPh sb="9" eb="10">
      <t>エン</t>
    </rPh>
    <phoneticPr fontId="2"/>
  </si>
  <si>
    <t>※ 配当利回り…1株あたり配当額/期末株価　* Dividend Yield = Dividends per Share / Stock Price</t>
    <rPh sb="2" eb="4">
      <t>ハイトウ</t>
    </rPh>
    <rPh sb="4" eb="6">
      <t>リマワ</t>
    </rPh>
    <rPh sb="19" eb="21">
      <t>カブカ</t>
    </rPh>
    <phoneticPr fontId="2"/>
  </si>
  <si>
    <t>計算用(千円単位まで)</t>
    <rPh sb="0" eb="2">
      <t>ケイサン</t>
    </rPh>
    <rPh sb="2" eb="3">
      <t>ヨウ</t>
    </rPh>
    <rPh sb="4" eb="6">
      <t>センエン</t>
    </rPh>
    <rPh sb="6" eb="8">
      <t>タンイ</t>
    </rPh>
    <phoneticPr fontId="2"/>
  </si>
  <si>
    <t>連結</t>
    <rPh sb="0" eb="2">
      <t>レンケツ</t>
    </rPh>
    <phoneticPr fontId="2"/>
  </si>
  <si>
    <t>上半期数値</t>
    <rPh sb="0" eb="3">
      <t>カミハンキ</t>
    </rPh>
    <rPh sb="3" eb="5">
      <t>スウチ</t>
    </rPh>
    <phoneticPr fontId="2"/>
  </si>
  <si>
    <t>下半期数値</t>
    <rPh sb="0" eb="3">
      <t>シモハンキ</t>
    </rPh>
    <rPh sb="3" eb="5">
      <t>スウチ</t>
    </rPh>
    <phoneticPr fontId="2"/>
  </si>
  <si>
    <t>Loss (gain) on sales of Investment Securities</t>
    <phoneticPr fontId="2"/>
  </si>
  <si>
    <t>Provision of Reserve for Loss on Datacenter Relocation</t>
    <phoneticPr fontId="2"/>
  </si>
  <si>
    <t>データセンター移設損失引当金の増減額（減少：△）</t>
    <rPh sb="7" eb="9">
      <t>イセツ</t>
    </rPh>
    <rPh sb="9" eb="11">
      <t>ソンシツ</t>
    </rPh>
    <rPh sb="11" eb="13">
      <t>ヒキアテ</t>
    </rPh>
    <rPh sb="13" eb="14">
      <t>キン</t>
    </rPh>
    <rPh sb="15" eb="18">
      <t>ゾウゲンガク</t>
    </rPh>
    <rPh sb="19" eb="21">
      <t>ゲンショウ</t>
    </rPh>
    <phoneticPr fontId="2"/>
  </si>
  <si>
    <t>為替差損益（差益：△）</t>
    <rPh sb="0" eb="2">
      <t>カワセ</t>
    </rPh>
    <rPh sb="2" eb="4">
      <t>サソン</t>
    </rPh>
    <rPh sb="4" eb="5">
      <t>エキ</t>
    </rPh>
    <rPh sb="6" eb="8">
      <t>サエキ</t>
    </rPh>
    <phoneticPr fontId="2"/>
  </si>
  <si>
    <t>ゴルフ会員権評価損</t>
    <rPh sb="3" eb="6">
      <t>カイインケン</t>
    </rPh>
    <rPh sb="6" eb="8">
      <t>ヒョウカ</t>
    </rPh>
    <rPh sb="8" eb="9">
      <t>ソン</t>
    </rPh>
    <phoneticPr fontId="2"/>
  </si>
  <si>
    <t>複合金融商品評価損益（差益：△）</t>
    <rPh sb="0" eb="2">
      <t>フクゴウ</t>
    </rPh>
    <rPh sb="2" eb="4">
      <t>キンユウ</t>
    </rPh>
    <rPh sb="4" eb="6">
      <t>ショウヒン</t>
    </rPh>
    <rPh sb="6" eb="8">
      <t>ヒョウカ</t>
    </rPh>
    <rPh sb="8" eb="10">
      <t>ソンエキ</t>
    </rPh>
    <rPh sb="11" eb="13">
      <t>サエキ</t>
    </rPh>
    <phoneticPr fontId="2"/>
  </si>
  <si>
    <t>支払利息</t>
    <rPh sb="0" eb="2">
      <t>シハラ</t>
    </rPh>
    <rPh sb="2" eb="4">
      <t>リソク</t>
    </rPh>
    <phoneticPr fontId="2"/>
  </si>
  <si>
    <t>投資有価証券評価損益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phoneticPr fontId="2"/>
  </si>
  <si>
    <t>電話加入権評価損</t>
    <rPh sb="0" eb="2">
      <t>デンワ</t>
    </rPh>
    <rPh sb="2" eb="5">
      <t>カニュウケン</t>
    </rPh>
    <rPh sb="5" eb="7">
      <t>ヒョウカ</t>
    </rPh>
    <rPh sb="7" eb="8">
      <t>ソン</t>
    </rPh>
    <phoneticPr fontId="2"/>
  </si>
  <si>
    <t>固定資産回転率</t>
    <rPh sb="0" eb="2">
      <t>コテイ</t>
    </rPh>
    <rPh sb="2" eb="4">
      <t>シサン</t>
    </rPh>
    <rPh sb="4" eb="6">
      <t>カイテン</t>
    </rPh>
    <rPh sb="6" eb="7">
      <t>リツ</t>
    </rPh>
    <phoneticPr fontId="2"/>
  </si>
  <si>
    <t>Total Noncurrent Assets</t>
    <phoneticPr fontId="2"/>
  </si>
  <si>
    <t>Noncurrent Assets Turnover</t>
    <phoneticPr fontId="2"/>
  </si>
  <si>
    <t>Loss (gain) on Valuation of Investment Securities</t>
    <phoneticPr fontId="2"/>
  </si>
  <si>
    <t>Loss (gain) on Compound Instrument</t>
    <phoneticPr fontId="2"/>
  </si>
  <si>
    <t>Loss on Golf-Club Membership</t>
    <phoneticPr fontId="2"/>
  </si>
  <si>
    <t>Loss on Right of Telephone</t>
    <phoneticPr fontId="2"/>
  </si>
  <si>
    <t>Increase (Decrease) in Reserve for Relocation of Datacenter</t>
    <phoneticPr fontId="2"/>
  </si>
  <si>
    <t>E-mail:ir9640@saison.co.jp</t>
  </si>
  <si>
    <t>《IR担当窓口》</t>
    <phoneticPr fontId="30"/>
  </si>
  <si>
    <t>Total Sales by Segment</t>
    <phoneticPr fontId="2"/>
  </si>
  <si>
    <t>売上高　Net Sales</t>
    <rPh sb="0" eb="2">
      <t>ウリアゲ</t>
    </rPh>
    <rPh sb="2" eb="3">
      <t>ダカ</t>
    </rPh>
    <phoneticPr fontId="2"/>
  </si>
  <si>
    <t>営業利益　Operating Income</t>
    <rPh sb="0" eb="2">
      <t>エイギョウ</t>
    </rPh>
    <rPh sb="2" eb="4">
      <t>リエキ</t>
    </rPh>
    <phoneticPr fontId="2"/>
  </si>
  <si>
    <t>経常利益　Ordinary Income</t>
    <rPh sb="0" eb="2">
      <t>ケイジョウ</t>
    </rPh>
    <rPh sb="2" eb="4">
      <t>リエキ</t>
    </rPh>
    <phoneticPr fontId="2"/>
  </si>
  <si>
    <t>当期純利益　Net Income</t>
    <rPh sb="0" eb="2">
      <t>トウキ</t>
    </rPh>
    <rPh sb="2" eb="5">
      <t>ジュンリエキ</t>
    </rPh>
    <phoneticPr fontId="2"/>
  </si>
  <si>
    <t>売上総利益率</t>
    <rPh sb="0" eb="2">
      <t>ウリアゲ</t>
    </rPh>
    <rPh sb="2" eb="3">
      <t>ソウ</t>
    </rPh>
    <rPh sb="3" eb="5">
      <t>リエキ</t>
    </rPh>
    <rPh sb="5" eb="6">
      <t>リツ</t>
    </rPh>
    <phoneticPr fontId="2"/>
  </si>
  <si>
    <t>売上総利益率／売上高　Gross Profit Ratio／Net Sales</t>
    <rPh sb="0" eb="2">
      <t>ウリアゲ</t>
    </rPh>
    <rPh sb="2" eb="3">
      <t>ソウ</t>
    </rPh>
    <rPh sb="3" eb="5">
      <t>リエキ</t>
    </rPh>
    <rPh sb="5" eb="6">
      <t>リツ</t>
    </rPh>
    <rPh sb="7" eb="9">
      <t>ウリアゲ</t>
    </rPh>
    <rPh sb="9" eb="10">
      <t>ダカ</t>
    </rPh>
    <phoneticPr fontId="2"/>
  </si>
  <si>
    <t>売上高営業利益率／営業利益　Operating Income Ratio／Operating Income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rPh sb="9" eb="11">
      <t>エイギョウ</t>
    </rPh>
    <rPh sb="11" eb="13">
      <t>リエキ</t>
    </rPh>
    <phoneticPr fontId="2"/>
  </si>
  <si>
    <t>売上高経常利益率／経常利益　Ordinary Income Ratio／Ordinary Income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rPh sb="9" eb="11">
      <t>ケイジョウ</t>
    </rPh>
    <rPh sb="11" eb="13">
      <t>リエキ</t>
    </rPh>
    <phoneticPr fontId="2"/>
  </si>
  <si>
    <t>売上高当期純利益率／当期純利益　Return on Sales／Net Income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rPh sb="10" eb="12">
      <t>トウキ</t>
    </rPh>
    <rPh sb="12" eb="15">
      <t>ジュンリエキ</t>
    </rPh>
    <phoneticPr fontId="2"/>
  </si>
  <si>
    <t>流動比率／流動資産　Current Ratio／Current Assets</t>
    <rPh sb="0" eb="2">
      <t>リュウドウ</t>
    </rPh>
    <rPh sb="2" eb="4">
      <t>ヒリツ</t>
    </rPh>
    <rPh sb="5" eb="7">
      <t>リュウドウ</t>
    </rPh>
    <rPh sb="7" eb="9">
      <t>シサン</t>
    </rPh>
    <phoneticPr fontId="2"/>
  </si>
  <si>
    <t>自己資本比率／自己資本　Equitey Ratio／Equity Capital</t>
    <rPh sb="0" eb="2">
      <t>ジコ</t>
    </rPh>
    <rPh sb="2" eb="4">
      <t>シホン</t>
    </rPh>
    <rPh sb="4" eb="6">
      <t>ヒリツ</t>
    </rPh>
    <rPh sb="7" eb="9">
      <t>ジコ</t>
    </rPh>
    <rPh sb="9" eb="11">
      <t>シホン</t>
    </rPh>
    <phoneticPr fontId="2"/>
  </si>
  <si>
    <t>Noncurrent Assets</t>
    <phoneticPr fontId="2"/>
  </si>
  <si>
    <t>総資産回転率／固定資産回転率　Total Assets Turnover／Noncurrent Assets Turnover</t>
    <rPh sb="0" eb="3">
      <t>ソウシサン</t>
    </rPh>
    <rPh sb="3" eb="5">
      <t>カイテン</t>
    </rPh>
    <rPh sb="5" eb="6">
      <t>リツ</t>
    </rPh>
    <rPh sb="7" eb="9">
      <t>コテイ</t>
    </rPh>
    <rPh sb="9" eb="11">
      <t>シサン</t>
    </rPh>
    <rPh sb="11" eb="13">
      <t>カイテン</t>
    </rPh>
    <rPh sb="13" eb="14">
      <t>リツ</t>
    </rPh>
    <phoneticPr fontId="2"/>
  </si>
  <si>
    <t>自己資本利益率[ROE]／当期純利益　Return on Equity／Net Income</t>
    <rPh sb="0" eb="2">
      <t>ジコ</t>
    </rPh>
    <rPh sb="2" eb="4">
      <t>シホン</t>
    </rPh>
    <rPh sb="4" eb="6">
      <t>リエキ</t>
    </rPh>
    <rPh sb="6" eb="7">
      <t>リツ</t>
    </rPh>
    <rPh sb="13" eb="15">
      <t>トウキ</t>
    </rPh>
    <rPh sb="15" eb="18">
      <t>ジュンリエキ</t>
    </rPh>
    <phoneticPr fontId="2"/>
  </si>
  <si>
    <r>
      <t>総資産利益率［ROA］／経常利益　</t>
    </r>
    <r>
      <rPr>
        <sz val="8"/>
        <color indexed="63"/>
        <rFont val="ＭＳ 明朝"/>
        <family val="1"/>
        <charset val="128"/>
      </rPr>
      <t>Return on Assets／Ordinary Income</t>
    </r>
    <rPh sb="12" eb="14">
      <t>ケイジョウ</t>
    </rPh>
    <rPh sb="14" eb="16">
      <t>リエキ</t>
    </rPh>
    <phoneticPr fontId="2"/>
  </si>
  <si>
    <t>1株当たり当期純利益[EPS]／１株当たり純資産額[BPS]</t>
    <rPh sb="1" eb="2">
      <t>カブ</t>
    </rPh>
    <rPh sb="2" eb="3">
      <t>ア</t>
    </rPh>
    <rPh sb="5" eb="7">
      <t>トウキ</t>
    </rPh>
    <rPh sb="7" eb="10">
      <t>ジュンリエキ</t>
    </rPh>
    <rPh sb="17" eb="18">
      <t>カブ</t>
    </rPh>
    <rPh sb="18" eb="19">
      <t>ア</t>
    </rPh>
    <rPh sb="21" eb="24">
      <t>ジュンシサン</t>
    </rPh>
    <rPh sb="24" eb="25">
      <t>ガク</t>
    </rPh>
    <phoneticPr fontId="2"/>
  </si>
  <si>
    <t>株価収益率[PER]／株価純資産倍率[PBR]</t>
    <rPh sb="0" eb="2">
      <t>カブカ</t>
    </rPh>
    <rPh sb="2" eb="4">
      <t>シュウエキ</t>
    </rPh>
    <rPh sb="4" eb="5">
      <t>リツ</t>
    </rPh>
    <rPh sb="11" eb="13">
      <t>カブカ</t>
    </rPh>
    <rPh sb="13" eb="16">
      <t>ジュンシサン</t>
    </rPh>
    <rPh sb="16" eb="18">
      <t>バイリツ</t>
    </rPh>
    <phoneticPr fontId="2"/>
  </si>
  <si>
    <t>１株当たり当期純利益［EPS］(円)</t>
    <rPh sb="1" eb="2">
      <t>カブ</t>
    </rPh>
    <rPh sb="2" eb="3">
      <t>ア</t>
    </rPh>
    <rPh sb="5" eb="7">
      <t>トウキ</t>
    </rPh>
    <rPh sb="7" eb="10">
      <t>ジュンリエキ</t>
    </rPh>
    <rPh sb="16" eb="17">
      <t>エン</t>
    </rPh>
    <phoneticPr fontId="2"/>
  </si>
  <si>
    <t>１株当たり純資産額［BPS］(円)</t>
    <rPh sb="1" eb="2">
      <t>カブ</t>
    </rPh>
    <rPh sb="2" eb="3">
      <t>ア</t>
    </rPh>
    <rPh sb="5" eb="8">
      <t>ジュンシサン</t>
    </rPh>
    <rPh sb="8" eb="9">
      <t>ガク</t>
    </rPh>
    <rPh sb="15" eb="16">
      <t>エン</t>
    </rPh>
    <phoneticPr fontId="2"/>
  </si>
  <si>
    <t>Dividends per Share (\)</t>
    <phoneticPr fontId="2"/>
  </si>
  <si>
    <t>Earnings per Share [EPS](\)</t>
    <phoneticPr fontId="2"/>
  </si>
  <si>
    <t>Book Value per Share [BPS](\)</t>
    <phoneticPr fontId="2"/>
  </si>
  <si>
    <t>投資有価証券の償還による収入</t>
    <rPh sb="0" eb="2">
      <t>トウシ</t>
    </rPh>
    <rPh sb="2" eb="4">
      <t>ユウカ</t>
    </rPh>
    <rPh sb="4" eb="6">
      <t>ショウケン</t>
    </rPh>
    <rPh sb="7" eb="9">
      <t>ショウカン</t>
    </rPh>
    <rPh sb="12" eb="14">
      <t>シュウニュウ</t>
    </rPh>
    <phoneticPr fontId="2"/>
  </si>
  <si>
    <t>有形固定資産の除却による支出</t>
    <rPh sb="0" eb="2">
      <t>ユウケイ</t>
    </rPh>
    <rPh sb="2" eb="4">
      <t>コテイ</t>
    </rPh>
    <rPh sb="4" eb="6">
      <t>シサン</t>
    </rPh>
    <rPh sb="7" eb="8">
      <t>ジョ</t>
    </rPh>
    <rPh sb="8" eb="9">
      <t>キャク</t>
    </rPh>
    <rPh sb="12" eb="14">
      <t>シシュツ</t>
    </rPh>
    <phoneticPr fontId="2"/>
  </si>
  <si>
    <t>有形・無形固定資産の売却による収入</t>
    <rPh sb="0" eb="2">
      <t>ユウケイ</t>
    </rPh>
    <rPh sb="3" eb="5">
      <t>ムケイ</t>
    </rPh>
    <rPh sb="5" eb="7">
      <t>コテイ</t>
    </rPh>
    <rPh sb="7" eb="9">
      <t>シサン</t>
    </rPh>
    <rPh sb="10" eb="12">
      <t>バイキャク</t>
    </rPh>
    <rPh sb="15" eb="17">
      <t>シュウニュウ</t>
    </rPh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</si>
  <si>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</si>
  <si>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リース債務の返済による支出</t>
    <rPh sb="3" eb="5">
      <t>サイム</t>
    </rPh>
    <rPh sb="6" eb="8">
      <t>ヘンサイ</t>
    </rPh>
    <rPh sb="11" eb="13">
      <t>シシュツ</t>
    </rPh>
    <phoneticPr fontId="2"/>
  </si>
  <si>
    <t>旧セグメント別売上高</t>
    <rPh sb="0" eb="1">
      <t>キュウ</t>
    </rPh>
    <rPh sb="6" eb="7">
      <t>ベツ</t>
    </rPh>
    <rPh sb="7" eb="9">
      <t>ウリアゲ</t>
    </rPh>
    <rPh sb="9" eb="10">
      <t>ダカ</t>
    </rPh>
    <phoneticPr fontId="2"/>
  </si>
  <si>
    <t>主要顧客別売上高</t>
    <rPh sb="0" eb="2">
      <t>シュヨウ</t>
    </rPh>
    <rPh sb="2" eb="4">
      <t>コキャク</t>
    </rPh>
    <rPh sb="4" eb="5">
      <t>ベツ</t>
    </rPh>
    <rPh sb="5" eb="7">
      <t>ウリアゲ</t>
    </rPh>
    <rPh sb="7" eb="8">
      <t>タカ</t>
    </rPh>
    <phoneticPr fontId="2"/>
  </si>
  <si>
    <t>Total Sales by Previous Segment</t>
    <phoneticPr fontId="2"/>
  </si>
  <si>
    <t>情報処理サービス</t>
    <rPh sb="0" eb="2">
      <t>ジョウホウ</t>
    </rPh>
    <rPh sb="2" eb="4">
      <t>ショリ</t>
    </rPh>
    <phoneticPr fontId="2"/>
  </si>
  <si>
    <t>システム開発</t>
    <rPh sb="4" eb="6">
      <t>カイハツ</t>
    </rPh>
    <phoneticPr fontId="2"/>
  </si>
  <si>
    <t>パッケージ販売</t>
    <rPh sb="5" eb="7">
      <t>ハンバイ</t>
    </rPh>
    <phoneticPr fontId="2"/>
  </si>
  <si>
    <t>システム・機器販売等</t>
    <rPh sb="5" eb="7">
      <t>キキ</t>
    </rPh>
    <rPh sb="7" eb="9">
      <t>ハンバイ</t>
    </rPh>
    <rPh sb="9" eb="10">
      <t>ナド</t>
    </rPh>
    <phoneticPr fontId="2"/>
  </si>
  <si>
    <t>システム構築・運用事業</t>
    <rPh sb="4" eb="6">
      <t>コウチク</t>
    </rPh>
    <rPh sb="7" eb="9">
      <t>ウンヨウ</t>
    </rPh>
    <rPh sb="9" eb="11">
      <t>ジギョウ</t>
    </rPh>
    <phoneticPr fontId="2"/>
  </si>
  <si>
    <t>パッケージ事業</t>
    <rPh sb="5" eb="7">
      <t>ジギョウ</t>
    </rPh>
    <phoneticPr fontId="2"/>
  </si>
  <si>
    <t>パッケージ付帯サービス</t>
    <rPh sb="5" eb="7">
      <t>フタイ</t>
    </rPh>
    <phoneticPr fontId="2"/>
  </si>
  <si>
    <t>Information Processing Service</t>
    <phoneticPr fontId="2"/>
  </si>
  <si>
    <t>System Development</t>
    <phoneticPr fontId="2"/>
  </si>
  <si>
    <t>Packaged Software Business</t>
    <phoneticPr fontId="2"/>
  </si>
  <si>
    <t>Sales of Packaged Software</t>
    <phoneticPr fontId="2"/>
  </si>
  <si>
    <t>Services with Packaged Software</t>
    <phoneticPr fontId="2"/>
  </si>
  <si>
    <t>Systems Construction and Operation Business</t>
    <phoneticPr fontId="2"/>
  </si>
  <si>
    <t>Sales of System and Equipment</t>
    <phoneticPr fontId="2"/>
  </si>
  <si>
    <t>Loss on retirement of Property, Plant and Equipment</t>
    <phoneticPr fontId="2"/>
  </si>
  <si>
    <t>Gain on sales of Tangible and Intangible Fixed Assets</t>
    <phoneticPr fontId="2"/>
  </si>
  <si>
    <t>固定比率／固定資産　Fixed Ratio／Noncurrent Assedts</t>
    <rPh sb="0" eb="2">
      <t>コテイ</t>
    </rPh>
    <rPh sb="2" eb="4">
      <t>ヒリツ</t>
    </rPh>
    <rPh sb="5" eb="7">
      <t>コテイ</t>
    </rPh>
    <rPh sb="7" eb="9">
      <t>シサン</t>
    </rPh>
    <phoneticPr fontId="2"/>
  </si>
  <si>
    <t>△0</t>
    <phoneticPr fontId="2"/>
  </si>
  <si>
    <t>※ 総資産利益率･･･経常利益/期首・期末平均総資産    * Return on Assets = Ordinary Income / Average Total Assets at Beginning and End of Year</t>
    <rPh sb="2" eb="5">
      <t>ソウシサン</t>
    </rPh>
    <rPh sb="5" eb="7">
      <t>リエキ</t>
    </rPh>
    <rPh sb="7" eb="8">
      <t>リツ</t>
    </rPh>
    <rPh sb="11" eb="13">
      <t>ケイジョウ</t>
    </rPh>
    <rPh sb="13" eb="15">
      <t>リエキ</t>
    </rPh>
    <rPh sb="16" eb="18">
      <t>キシュ</t>
    </rPh>
    <rPh sb="19" eb="21">
      <t>キマツ</t>
    </rPh>
    <rPh sb="21" eb="23">
      <t>ヘイキン</t>
    </rPh>
    <rPh sb="23" eb="26">
      <t>ソウシサン</t>
    </rPh>
    <phoneticPr fontId="2"/>
  </si>
  <si>
    <t>-</t>
    <phoneticPr fontId="2"/>
  </si>
  <si>
    <t>のれん</t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</si>
  <si>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</si>
  <si>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その他の包括利益累計額合計</t>
    <rPh sb="2" eb="3">
      <t>タ</t>
    </rPh>
    <rPh sb="4" eb="11">
      <t>ホウカツリエキルイケイガク</t>
    </rPh>
    <rPh sb="11" eb="13">
      <t>ゴウケイ</t>
    </rPh>
    <phoneticPr fontId="2"/>
  </si>
  <si>
    <t>Goodwill</t>
    <phoneticPr fontId="2"/>
  </si>
  <si>
    <t>Accumulated other comprehensive income</t>
    <phoneticPr fontId="2"/>
  </si>
  <si>
    <t>Total accumulated other comprehensive income</t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</si>
  <si>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2"/>
  </si>
  <si>
    <t>のれん償却額</t>
    <rPh sb="3" eb="5">
      <t>ショウキャク</t>
    </rPh>
    <rPh sb="5" eb="6">
      <t>ガク</t>
    </rPh>
    <phoneticPr fontId="2"/>
  </si>
  <si>
    <t>役員退職慰労引当金の増減額（減少：△）</t>
    <phoneticPr fontId="2"/>
  </si>
  <si>
    <t>退職給付に係る負債の増減額（減少：△）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phoneticPr fontId="2"/>
  </si>
  <si>
    <t>Remeasurements of defined benefit plans</t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</si>
  <si>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</si>
  <si>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t>Retirement benefit expenses</t>
    <phoneticPr fontId="2"/>
  </si>
  <si>
    <r>
      <t>連結半期業績　</t>
    </r>
    <r>
      <rPr>
        <sz val="8"/>
        <color indexed="24"/>
        <rFont val="ＭＳ 明朝"/>
        <family val="1"/>
        <charset val="128"/>
      </rPr>
      <t>Consolidated Half Operating Results</t>
    </r>
    <rPh sb="0" eb="2">
      <t>レンケツ</t>
    </rPh>
    <rPh sb="2" eb="4">
      <t>ハンキ</t>
    </rPh>
    <rPh sb="4" eb="6">
      <t>ギョウセキ</t>
    </rPh>
    <phoneticPr fontId="2"/>
  </si>
  <si>
    <t>Accrued expenses</t>
    <phoneticPr fontId="2"/>
  </si>
  <si>
    <t>役員退職慰労金引当金</t>
    <rPh sb="0" eb="2">
      <t>ヤクイン</t>
    </rPh>
    <rPh sb="2" eb="4">
      <t>タイショク</t>
    </rPh>
    <rPh sb="4" eb="7">
      <t>イロウキン</t>
    </rPh>
    <rPh sb="7" eb="9">
      <t>ヒキアテ</t>
    </rPh>
    <rPh sb="9" eb="10">
      <t>キン</t>
    </rPh>
    <phoneticPr fontId="2"/>
  </si>
  <si>
    <t>Reserve for Directors' Retirement Benefits</t>
    <phoneticPr fontId="2"/>
  </si>
  <si>
    <t>投資事業組合運用損益（差益：△）</t>
    <rPh sb="0" eb="2">
      <t>トウシ</t>
    </rPh>
    <rPh sb="2" eb="4">
      <t>ジギョウ</t>
    </rPh>
    <rPh sb="4" eb="6">
      <t>クミアイ</t>
    </rPh>
    <rPh sb="6" eb="8">
      <t>ウンヨウ</t>
    </rPh>
    <rPh sb="8" eb="10">
      <t>ソンエキ</t>
    </rPh>
    <phoneticPr fontId="2"/>
  </si>
  <si>
    <t>Loss (gain) on Investments in Partnership</t>
    <phoneticPr fontId="2"/>
  </si>
  <si>
    <t>製品保証引当金</t>
    <rPh sb="0" eb="2">
      <t>セイヒン</t>
    </rPh>
    <rPh sb="2" eb="4">
      <t>ホショウ</t>
    </rPh>
    <rPh sb="4" eb="6">
      <t>ヒキアテ</t>
    </rPh>
    <rPh sb="6" eb="7">
      <t>キン</t>
    </rPh>
    <phoneticPr fontId="2"/>
  </si>
  <si>
    <t>売上債権の増減額（増加：△）</t>
    <rPh sb="0" eb="2">
      <t>ウリアゲ</t>
    </rPh>
    <rPh sb="2" eb="4">
      <t>サイケン</t>
    </rPh>
    <rPh sb="5" eb="8">
      <t>ゾウゲンガク</t>
    </rPh>
    <rPh sb="9" eb="11">
      <t>ゾウカ</t>
    </rPh>
    <phoneticPr fontId="2"/>
  </si>
  <si>
    <t>投資有価証券売却損益（差益：△）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ソンエキ</t>
    </rPh>
    <rPh sb="11" eb="13">
      <t>サエキ</t>
    </rPh>
    <phoneticPr fontId="2"/>
  </si>
  <si>
    <t>たな卸資産の増減額（増加：△）</t>
    <rPh sb="2" eb="3">
      <t>オロシ</t>
    </rPh>
    <rPh sb="3" eb="5">
      <t>シサン</t>
    </rPh>
    <rPh sb="6" eb="9">
      <t>ゾウゲンガク</t>
    </rPh>
    <rPh sb="10" eb="12">
      <t>ゾウカ</t>
    </rPh>
    <phoneticPr fontId="2"/>
  </si>
  <si>
    <t>仕入債務の増減額（減少：△）</t>
    <rPh sb="0" eb="2">
      <t>シイ</t>
    </rPh>
    <rPh sb="2" eb="4">
      <t>サイム</t>
    </rPh>
    <rPh sb="5" eb="8">
      <t>ゾウゲンガク</t>
    </rPh>
    <rPh sb="9" eb="11">
      <t>ゲンショウ</t>
    </rPh>
    <phoneticPr fontId="2"/>
  </si>
  <si>
    <t>Financial Data</t>
    <phoneticPr fontId="2"/>
  </si>
  <si>
    <t>Income Taxes Paid</t>
    <phoneticPr fontId="2"/>
  </si>
  <si>
    <t>利息及び配当金の受取及び利息の支払額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オヨ</t>
    </rPh>
    <rPh sb="12" eb="14">
      <t>リソク</t>
    </rPh>
    <rPh sb="15" eb="17">
      <t>シハライ</t>
    </rPh>
    <rPh sb="17" eb="18">
      <t>ガク</t>
    </rPh>
    <phoneticPr fontId="2"/>
  </si>
  <si>
    <t>Interest and Dividends Income Received/Interest Paid</t>
    <phoneticPr fontId="2"/>
  </si>
  <si>
    <t>△ 0</t>
    <phoneticPr fontId="2"/>
  </si>
  <si>
    <t>損害賠償引当金</t>
    <rPh sb="0" eb="2">
      <t>ソンガイ</t>
    </rPh>
    <rPh sb="2" eb="4">
      <t>バイショウ</t>
    </rPh>
    <rPh sb="4" eb="6">
      <t>ヒキアテ</t>
    </rPh>
    <rPh sb="6" eb="7">
      <t>キン</t>
    </rPh>
    <phoneticPr fontId="2"/>
  </si>
  <si>
    <t>－</t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</si>
  <si>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</si>
  <si>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2"/>
  </si>
  <si>
    <t>税金等調整前当期純利益／純損失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2" eb="13">
      <t>ジュン</t>
    </rPh>
    <rPh sb="13" eb="15">
      <t>ソンシツ</t>
    </rPh>
    <phoneticPr fontId="2"/>
  </si>
  <si>
    <t>事業譲渡損益（△：益）</t>
    <rPh sb="0" eb="2">
      <t>ジギョウ</t>
    </rPh>
    <rPh sb="2" eb="4">
      <t>ジョウト</t>
    </rPh>
    <rPh sb="4" eb="6">
      <t>ソンエキ</t>
    </rPh>
    <rPh sb="9" eb="10">
      <t>エキ</t>
    </rPh>
    <phoneticPr fontId="2"/>
  </si>
  <si>
    <t>損害賠償引当金の増減額（減少：△）</t>
    <rPh sb="0" eb="2">
      <t>ソンガイ</t>
    </rPh>
    <rPh sb="2" eb="4">
      <t>バイショウ</t>
    </rPh>
    <rPh sb="4" eb="6">
      <t>ヒキアテ</t>
    </rPh>
    <rPh sb="6" eb="7">
      <t>キン</t>
    </rPh>
    <rPh sb="8" eb="11">
      <t>ゾウゲンガク</t>
    </rPh>
    <phoneticPr fontId="2"/>
  </si>
  <si>
    <t>解約損失引当金の増減額（減少：△）</t>
    <rPh sb="0" eb="2">
      <t>カイヤク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</si>
  <si>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早期退職費用引当金の増減額（減少：△）</t>
    <rPh sb="0" eb="2">
      <t>ソウキ</t>
    </rPh>
    <rPh sb="2" eb="4">
      <t>タイショク</t>
    </rPh>
    <rPh sb="4" eb="6">
      <t>ヒヨウ</t>
    </rPh>
    <rPh sb="6" eb="8">
      <t>ヒキアテ</t>
    </rPh>
    <rPh sb="8" eb="9">
      <t>キン</t>
    </rPh>
    <rPh sb="10" eb="13">
      <t>ゾウゲンガク</t>
    </rPh>
    <phoneticPr fontId="2"/>
  </si>
  <si>
    <t>事業譲渡による支出</t>
    <rPh sb="0" eb="2">
      <t>ジギョウ</t>
    </rPh>
    <rPh sb="2" eb="4">
      <t>ジョウト</t>
    </rPh>
    <rPh sb="7" eb="9">
      <t>シシュツ</t>
    </rPh>
    <phoneticPr fontId="2"/>
  </si>
  <si>
    <t>短期借入れによる収入</t>
    <rPh sb="0" eb="2">
      <t>タンキ</t>
    </rPh>
    <rPh sb="2" eb="4">
      <t>カリイレ</t>
    </rPh>
    <rPh sb="8" eb="10">
      <t>シュウニュウ</t>
    </rPh>
    <phoneticPr fontId="2"/>
  </si>
  <si>
    <t>セール・アンド・割賦バック取引による収入</t>
    <rPh sb="8" eb="10">
      <t>カップ</t>
    </rPh>
    <rPh sb="13" eb="15">
      <t>トリヒキ</t>
    </rPh>
    <rPh sb="18" eb="20">
      <t>シュウニュウ</t>
    </rPh>
    <phoneticPr fontId="2"/>
  </si>
  <si>
    <t>セール・アンド・割賦バック取引による支出</t>
    <rPh sb="8" eb="10">
      <t>カップ</t>
    </rPh>
    <rPh sb="13" eb="15">
      <t>トリヒキ</t>
    </rPh>
    <rPh sb="18" eb="20">
      <t>シシュツ</t>
    </rPh>
    <phoneticPr fontId="2"/>
  </si>
  <si>
    <t>Profit (loss) attributable to owners of parent</t>
    <phoneticPr fontId="2"/>
  </si>
  <si>
    <t xml:space="preserve">
</t>
    <phoneticPr fontId="2"/>
  </si>
  <si>
    <t>Expenditure by the acquisition of subsidiary stocks</t>
    <phoneticPr fontId="2"/>
  </si>
  <si>
    <t>Provision for product warranties</t>
    <phoneticPr fontId="2"/>
  </si>
  <si>
    <t>Provision for compensation for damages</t>
    <phoneticPr fontId="2"/>
  </si>
  <si>
    <t>Total Liabilities, Non-controlling interests and Shareholders' Equity</t>
    <phoneticPr fontId="2"/>
  </si>
  <si>
    <t>負債、非支配株主持分及び資本合計</t>
    <rPh sb="3" eb="4">
      <t>ヒ</t>
    </rPh>
    <rPh sb="4" eb="6">
      <t>シハイ</t>
    </rPh>
    <phoneticPr fontId="2"/>
  </si>
  <si>
    <t>営業利益又は営業損失(△)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</si>
  <si>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Non-Operating Expenses</t>
    <phoneticPr fontId="2"/>
  </si>
  <si>
    <t>経常利益又は経常損失(△)</t>
    <rPh sb="0" eb="2">
      <t>ケイジョウ</t>
    </rPh>
    <rPh sb="2" eb="4">
      <t>リエキ</t>
    </rPh>
    <rPh sb="6" eb="8">
      <t>ケイジョウ</t>
    </rPh>
    <phoneticPr fontId="2"/>
  </si>
  <si>
    <t>Extraordinary Loss</t>
    <phoneticPr fontId="2"/>
  </si>
  <si>
    <t>Operating Income(Loss)</t>
    <phoneticPr fontId="2"/>
  </si>
  <si>
    <t>Ordinary Income(Loss)</t>
    <phoneticPr fontId="2"/>
  </si>
  <si>
    <t>税金等調整前当期純利益又は損失(△)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1" eb="12">
      <t>マタ</t>
    </rPh>
    <rPh sb="13" eb="15">
      <t>ソンシツ</t>
    </rPh>
    <phoneticPr fontId="2"/>
  </si>
  <si>
    <t xml:space="preserve">Income before Income(Loss) Taxes </t>
    <phoneticPr fontId="2"/>
  </si>
  <si>
    <t>Net income(loss)</t>
    <phoneticPr fontId="2"/>
  </si>
  <si>
    <t>当期純利益又は純損失(△)</t>
    <rPh sb="0" eb="2">
      <t>トウキ</t>
    </rPh>
    <rPh sb="2" eb="3">
      <t>ジュン</t>
    </rPh>
    <rPh sb="3" eb="5">
      <t>リエキ</t>
    </rPh>
    <rPh sb="5" eb="6">
      <t>マタ</t>
    </rPh>
    <rPh sb="7" eb="8">
      <t>ジュン</t>
    </rPh>
    <rPh sb="8" eb="10">
      <t>ソンシツ</t>
    </rPh>
    <phoneticPr fontId="2"/>
  </si>
  <si>
    <t>親会社株主に帰属する当期純利益又は純損失(△)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rPh sb="15" eb="16">
      <t>マタ</t>
    </rPh>
    <rPh sb="17" eb="18">
      <t>ジュン</t>
    </rPh>
    <rPh sb="18" eb="20">
      <t>ソンシツ</t>
    </rPh>
    <phoneticPr fontId="2"/>
  </si>
  <si>
    <t>2007 2H</t>
    <phoneticPr fontId="2"/>
  </si>
  <si>
    <t>2008 2H</t>
    <phoneticPr fontId="2"/>
  </si>
  <si>
    <t>2010 2H</t>
    <phoneticPr fontId="2"/>
  </si>
  <si>
    <t>2011 2H</t>
    <phoneticPr fontId="2"/>
  </si>
  <si>
    <t>2012 2H</t>
    <phoneticPr fontId="2"/>
  </si>
  <si>
    <t>2013 2H</t>
    <phoneticPr fontId="2"/>
  </si>
  <si>
    <t>2014 2H</t>
    <phoneticPr fontId="2"/>
  </si>
  <si>
    <t>2015 2H</t>
    <phoneticPr fontId="2"/>
  </si>
  <si>
    <t>2016 2H</t>
    <phoneticPr fontId="2"/>
  </si>
  <si>
    <t>-</t>
  </si>
  <si>
    <t>-</t>
    <phoneticPr fontId="2"/>
  </si>
  <si>
    <t>Non-controlling interests</t>
    <phoneticPr fontId="2"/>
  </si>
  <si>
    <t>非表示</t>
    <rPh sb="0" eb="3">
      <t>ヒヒョウジ</t>
    </rPh>
    <phoneticPr fontId="2"/>
  </si>
  <si>
    <t>-</t>
    <phoneticPr fontId="2"/>
  </si>
  <si>
    <t>　BPO事業については、2016年2月1日付で会社分割し、当該会社の全株式を譲渡しております。</t>
    <rPh sb="4" eb="6">
      <t>ジギョウ</t>
    </rPh>
    <rPh sb="16" eb="17">
      <t>ネン</t>
    </rPh>
    <rPh sb="18" eb="19">
      <t>ガツ</t>
    </rPh>
    <rPh sb="20" eb="21">
      <t>ニチ</t>
    </rPh>
    <rPh sb="21" eb="22">
      <t>ヅケ</t>
    </rPh>
    <rPh sb="23" eb="25">
      <t>カイシャ</t>
    </rPh>
    <rPh sb="25" eb="27">
      <t>ブンカツ</t>
    </rPh>
    <rPh sb="29" eb="31">
      <t>トウガイ</t>
    </rPh>
    <rPh sb="31" eb="33">
      <t>カイシャ</t>
    </rPh>
    <rPh sb="34" eb="37">
      <t>ゼンカブシキ</t>
    </rPh>
    <rPh sb="38" eb="40">
      <t>ジョウト</t>
    </rPh>
    <phoneticPr fontId="2"/>
  </si>
  <si>
    <t>※2015年より売上計上基準を変更しており、2014年については遡及処理後の数値を記載</t>
    <rPh sb="26" eb="27">
      <t>ネン</t>
    </rPh>
    <phoneticPr fontId="2"/>
  </si>
  <si>
    <t>※2015年より売上計上基準を変更しており、2014年については遡及処理後の数値を記載。</t>
    <rPh sb="26" eb="27">
      <t>ネン</t>
    </rPh>
    <phoneticPr fontId="2"/>
  </si>
  <si>
    <t>損害賠償金の支払額</t>
    <rPh sb="0" eb="2">
      <t>ソンガイ</t>
    </rPh>
    <rPh sb="2" eb="5">
      <t>バイショウキン</t>
    </rPh>
    <rPh sb="6" eb="8">
      <t>シハライ</t>
    </rPh>
    <rPh sb="8" eb="9">
      <t>ガク</t>
    </rPh>
    <phoneticPr fontId="2"/>
  </si>
  <si>
    <t>早期退職費用の支払額</t>
    <rPh sb="0" eb="2">
      <t>ソウキ</t>
    </rPh>
    <rPh sb="2" eb="4">
      <t>タイショク</t>
    </rPh>
    <rPh sb="4" eb="6">
      <t>ヒヨウ</t>
    </rPh>
    <rPh sb="7" eb="9">
      <t>シハライ</t>
    </rPh>
    <rPh sb="9" eb="10">
      <t>ガク</t>
    </rPh>
    <phoneticPr fontId="2"/>
  </si>
  <si>
    <t>Proceeds from Sales of Investment Securities</t>
    <phoneticPr fontId="2"/>
  </si>
  <si>
    <t>Gain on redemption of investment securities</t>
    <phoneticPr fontId="2"/>
  </si>
  <si>
    <t>Loss on transfer of business</t>
    <phoneticPr fontId="2"/>
  </si>
  <si>
    <t>Purchase of Tangible and Intangible Fixed Assets</t>
    <phoneticPr fontId="2"/>
  </si>
  <si>
    <t>Purchase of Investment Securities</t>
    <phoneticPr fontId="2"/>
  </si>
  <si>
    <t>Increase in short-term loans payable</t>
    <phoneticPr fontId="2"/>
  </si>
  <si>
    <t>Increase by the sale and buy on the installment plan back</t>
    <phoneticPr fontId="2"/>
  </si>
  <si>
    <t>Purchase of treasury stock</t>
    <phoneticPr fontId="2"/>
  </si>
  <si>
    <t>Proceeds from sales of treasury stock</t>
    <phoneticPr fontId="2"/>
  </si>
  <si>
    <t>Cash Dividends Paid</t>
    <phoneticPr fontId="2"/>
  </si>
  <si>
    <t>Repayments of lease obligations</t>
    <phoneticPr fontId="2"/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</si>
  <si>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4">
      <t>コ</t>
    </rPh>
    <rPh sb="14" eb="16">
      <t>カイシャ</t>
    </rPh>
    <rPh sb="16" eb="18">
      <t>カブシキ</t>
    </rPh>
    <rPh sb="19" eb="21">
      <t>シュトク</t>
    </rPh>
    <rPh sb="24" eb="26">
      <t>シシュツ</t>
    </rPh>
    <phoneticPr fontId="1"/>
  </si>
  <si>
    <t xml:space="preserve">Income before Income Taxes </t>
    <phoneticPr fontId="2"/>
  </si>
  <si>
    <t>Depreciation and Amortization</t>
    <phoneticPr fontId="2"/>
  </si>
  <si>
    <t>Amortization of goodwill</t>
    <phoneticPr fontId="2"/>
  </si>
  <si>
    <t>減損損失</t>
    <rPh sb="0" eb="2">
      <t>ゲンソン</t>
    </rPh>
    <rPh sb="2" eb="4">
      <t>ソンシツ</t>
    </rPh>
    <phoneticPr fontId="2"/>
  </si>
  <si>
    <t>Impairment loss</t>
    <phoneticPr fontId="2"/>
  </si>
  <si>
    <t>Loss (Gain) on transfer of business</t>
    <phoneticPr fontId="2"/>
  </si>
  <si>
    <t>貸倒引当金の増減額（減少：△）</t>
    <rPh sb="10" eb="12">
      <t>ゲンショウ</t>
    </rPh>
    <phoneticPr fontId="2"/>
  </si>
  <si>
    <t>Increase (Decrease) in Allowance for Doubtful Accounts</t>
    <phoneticPr fontId="2"/>
  </si>
  <si>
    <t>賞与引当金の増減額（減少：△）</t>
    <rPh sb="0" eb="2">
      <t>ショウヨ</t>
    </rPh>
    <rPh sb="2" eb="4">
      <t>ヒキアテ</t>
    </rPh>
    <rPh sb="4" eb="5">
      <t>キン</t>
    </rPh>
    <rPh sb="6" eb="9">
      <t>ゾウゲンガク</t>
    </rPh>
    <phoneticPr fontId="2"/>
  </si>
  <si>
    <t>Increase (Decrease) in Reserve for Bonuses</t>
    <phoneticPr fontId="2"/>
  </si>
  <si>
    <t>受注損失引当金の増減額（減少：△）</t>
    <rPh sb="0" eb="2">
      <t>ジュチュウ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</si>
  <si>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loss on order received</t>
    <phoneticPr fontId="2"/>
  </si>
  <si>
    <t>Increase (Decrease) in provision for loss on　cancellation of a contract</t>
    <phoneticPr fontId="2"/>
  </si>
  <si>
    <t>製品保証引当金の増減額（減少：△）</t>
    <rPh sb="0" eb="2">
      <t>セイヒン</t>
    </rPh>
    <rPh sb="2" eb="4">
      <t>ホショウ</t>
    </rPh>
    <rPh sb="4" eb="6">
      <t>ヒキアテ</t>
    </rPh>
    <rPh sb="6" eb="7">
      <t>キン</t>
    </rPh>
    <rPh sb="8" eb="10">
      <t>ゾウゲン</t>
    </rPh>
    <rPh sb="10" eb="11">
      <t>ガク</t>
    </rPh>
    <phoneticPr fontId="2"/>
  </si>
  <si>
    <t>Increase (Decrease) in provision for compensation for damages</t>
    <phoneticPr fontId="2"/>
  </si>
  <si>
    <t>Increase (Decrease) in provision for early retirement expense reserve fund</t>
    <phoneticPr fontId="2"/>
  </si>
  <si>
    <t>Increase (Decrease) in Net defined benefit liability</t>
    <phoneticPr fontId="2"/>
  </si>
  <si>
    <t>受取利息及び受取配当金</t>
    <phoneticPr fontId="2"/>
  </si>
  <si>
    <t>Interest and Dividends Income</t>
    <phoneticPr fontId="2"/>
  </si>
  <si>
    <t>Interest</t>
    <phoneticPr fontId="2"/>
  </si>
  <si>
    <t>Exchange Gain and Loss</t>
    <phoneticPr fontId="2"/>
  </si>
  <si>
    <t>Loss (gain) on Disposal of Fixed Assets</t>
    <phoneticPr fontId="2"/>
  </si>
  <si>
    <t>Loss (gain) on Sales of Fixed Assets</t>
    <phoneticPr fontId="2"/>
  </si>
  <si>
    <t>Loss (gain) on Valuation of Software</t>
    <phoneticPr fontId="2"/>
  </si>
  <si>
    <t>Increase (Decrease) in provision for product warranties</t>
    <phoneticPr fontId="2"/>
  </si>
  <si>
    <t>短期借入金の返済による支出</t>
    <rPh sb="0" eb="2">
      <t>タンキ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</si>
  <si>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Purchase by the sale and buy on the installment plan back</t>
    <phoneticPr fontId="2"/>
  </si>
  <si>
    <t>Repayment in short-term loans payable</t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</si>
  <si>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</si>
  <si>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長期借入金の返済による支出</t>
    <rPh sb="0" eb="2">
      <t>チョウキ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</si>
  <si>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Increase in long-term loans payable</t>
    <phoneticPr fontId="2"/>
  </si>
  <si>
    <t>Repayment in long-term loans payable</t>
    <phoneticPr fontId="2"/>
  </si>
  <si>
    <t>1年内返済予定の長期借入金</t>
    <rPh sb="1" eb="2">
      <t>ネン</t>
    </rPh>
    <rPh sb="2" eb="3">
      <t>ナイ</t>
    </rPh>
    <rPh sb="3" eb="5">
      <t>ヘンサイ</t>
    </rPh>
    <rPh sb="5" eb="7">
      <t>ヨテイ</t>
    </rPh>
    <rPh sb="8" eb="10">
      <t>チョウキ</t>
    </rPh>
    <rPh sb="10" eb="12">
      <t>カリイレ</t>
    </rPh>
    <rPh sb="12" eb="13">
      <t>キン</t>
    </rPh>
    <phoneticPr fontId="2"/>
  </si>
  <si>
    <t>Current portion of long-term loans payble</t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</si>
  <si>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</si>
  <si>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Long-term loans payble</t>
    <phoneticPr fontId="2"/>
  </si>
  <si>
    <t>Early retirement expenses Paid</t>
    <phoneticPr fontId="2"/>
  </si>
  <si>
    <t>Compensation for damage Paid</t>
    <phoneticPr fontId="2"/>
  </si>
  <si>
    <t>親会社株主に帰属する四半期純利益</t>
    <rPh sb="10" eb="13">
      <t>シハンキ</t>
    </rPh>
    <phoneticPr fontId="2"/>
  </si>
  <si>
    <t>2017 2H</t>
    <phoneticPr fontId="2"/>
  </si>
  <si>
    <t>Profit (loss) attributable to non-controlling interests</t>
    <phoneticPr fontId="2"/>
  </si>
  <si>
    <t>－</t>
    <phoneticPr fontId="2"/>
  </si>
  <si>
    <t>-</t>
    <phoneticPr fontId="2"/>
  </si>
  <si>
    <t>Head office transfer cost</t>
    <phoneticPr fontId="2"/>
  </si>
  <si>
    <t>本社移転費用</t>
    <rPh sb="0" eb="2">
      <t>ホンシャ</t>
    </rPh>
    <rPh sb="2" eb="4">
      <t>イテン</t>
    </rPh>
    <rPh sb="4" eb="6">
      <t>ヒヨウ</t>
    </rPh>
    <phoneticPr fontId="2"/>
  </si>
  <si>
    <t>移転費用の支払額</t>
    <rPh sb="0" eb="2">
      <t>イテン</t>
    </rPh>
    <rPh sb="2" eb="4">
      <t>ヒヨウ</t>
    </rPh>
    <rPh sb="5" eb="7">
      <t>シハラ</t>
    </rPh>
    <rPh sb="7" eb="8">
      <t>ガク</t>
    </rPh>
    <phoneticPr fontId="2"/>
  </si>
  <si>
    <t>Head office transfer cost　Paid</t>
    <phoneticPr fontId="2"/>
  </si>
  <si>
    <t>△0</t>
  </si>
  <si>
    <t>事業譲渡による収入</t>
    <rPh sb="0" eb="2">
      <t>ジギョウ</t>
    </rPh>
    <rPh sb="2" eb="4">
      <t>ジョウト</t>
    </rPh>
    <rPh sb="7" eb="9">
      <t>シュウニュウ</t>
    </rPh>
    <phoneticPr fontId="2"/>
  </si>
  <si>
    <t>Gain on transfer of business</t>
    <phoneticPr fontId="2"/>
  </si>
  <si>
    <t>新規連結子会社の現金及び現金同等物の期首残高</t>
    <rPh sb="0" eb="2">
      <t>シンキ</t>
    </rPh>
    <rPh sb="2" eb="4">
      <t>レンケツ</t>
    </rPh>
    <rPh sb="4" eb="7">
      <t>コガイシャ</t>
    </rPh>
    <rPh sb="8" eb="10">
      <t>ゲンキン</t>
    </rPh>
    <rPh sb="10" eb="11">
      <t>オヨ</t>
    </rPh>
    <rPh sb="12" eb="14">
      <t>ゲンキン</t>
    </rPh>
    <rPh sb="14" eb="16">
      <t>ドウトウ</t>
    </rPh>
    <rPh sb="16" eb="17">
      <t>ブツ</t>
    </rPh>
    <rPh sb="18" eb="20">
      <t>キシュ</t>
    </rPh>
    <rPh sb="20" eb="22">
      <t>ザンダカ</t>
    </rPh>
    <phoneticPr fontId="2"/>
  </si>
  <si>
    <t>2008 1H</t>
  </si>
  <si>
    <t>2009 1H</t>
  </si>
  <si>
    <t>2012 1H</t>
  </si>
  <si>
    <t>2013 1H</t>
  </si>
  <si>
    <t>2014 1H</t>
  </si>
  <si>
    <t>2015 1H</t>
  </si>
  <si>
    <t>2016 1H</t>
  </si>
  <si>
    <t>2017 1H</t>
  </si>
  <si>
    <t>107-0052 東京都港区赤坂1-8-1　赤坂インターシティAIR 18F</t>
    <rPh sb="12" eb="14">
      <t>ミナトク</t>
    </rPh>
    <rPh sb="14" eb="16">
      <t>アカサカ</t>
    </rPh>
    <rPh sb="22" eb="24">
      <t>アカサカ</t>
    </rPh>
    <phoneticPr fontId="30"/>
  </si>
  <si>
    <t>Phone: 03-6370-2930</t>
    <phoneticPr fontId="2"/>
  </si>
  <si>
    <t>※2019年3月期より税効果会計基準を変更しており、2018年3月期については遡及処理後の数値を記載</t>
    <rPh sb="5" eb="6">
      <t>ネン</t>
    </rPh>
    <rPh sb="7" eb="9">
      <t>ガツキ</t>
    </rPh>
    <rPh sb="11" eb="16">
      <t>ゼイコウカカイケイ</t>
    </rPh>
    <rPh sb="16" eb="18">
      <t>キジュン</t>
    </rPh>
    <rPh sb="19" eb="21">
      <t>ヘンコウ</t>
    </rPh>
    <rPh sb="30" eb="31">
      <t>ネン</t>
    </rPh>
    <rPh sb="32" eb="34">
      <t>ガツキ</t>
    </rPh>
    <rPh sb="39" eb="41">
      <t>ソキュウ</t>
    </rPh>
    <rPh sb="41" eb="43">
      <t>ショリ</t>
    </rPh>
    <rPh sb="43" eb="44">
      <t>ゴ</t>
    </rPh>
    <rPh sb="45" eb="47">
      <t>スウチ</t>
    </rPh>
    <rPh sb="48" eb="50">
      <t>キサイ</t>
    </rPh>
    <phoneticPr fontId="2"/>
  </si>
  <si>
    <t>-</t>
    <phoneticPr fontId="2"/>
  </si>
  <si>
    <t>-</t>
    <phoneticPr fontId="2"/>
  </si>
  <si>
    <t>－</t>
    <phoneticPr fontId="2"/>
  </si>
  <si>
    <t>2018 2H</t>
    <phoneticPr fontId="2"/>
  </si>
  <si>
    <t>2019 2H</t>
    <phoneticPr fontId="2"/>
  </si>
  <si>
    <t>上半期　1st Half</t>
    <phoneticPr fontId="2"/>
  </si>
  <si>
    <t>下半期　2nd Half</t>
    <phoneticPr fontId="2"/>
  </si>
  <si>
    <t>　2018年1月4日付で「その他事業」に含まれていた株式会社フェスの全株式を譲渡しております。</t>
    <rPh sb="5" eb="6">
      <t>ネン</t>
    </rPh>
    <rPh sb="7" eb="8">
      <t>ガツ</t>
    </rPh>
    <rPh sb="9" eb="10">
      <t>ニチ</t>
    </rPh>
    <rPh sb="10" eb="11">
      <t>ヅケ</t>
    </rPh>
    <rPh sb="15" eb="16">
      <t>タ</t>
    </rPh>
    <rPh sb="16" eb="18">
      <t>ジギョウ</t>
    </rPh>
    <rPh sb="20" eb="21">
      <t>フク</t>
    </rPh>
    <rPh sb="26" eb="28">
      <t>カブシキ</t>
    </rPh>
    <rPh sb="28" eb="30">
      <t>ガイシャ</t>
    </rPh>
    <rPh sb="34" eb="37">
      <t>ゼンカブシキ</t>
    </rPh>
    <rPh sb="38" eb="40">
      <t>ジョウト</t>
    </rPh>
    <phoneticPr fontId="2"/>
  </si>
  <si>
    <t>2020 1H</t>
  </si>
  <si>
    <t>2020 2H</t>
    <phoneticPr fontId="2"/>
  </si>
  <si>
    <t>2018 1H</t>
  </si>
  <si>
    <t>2019 1H</t>
  </si>
  <si>
    <t>2010 1H</t>
    <phoneticPr fontId="2"/>
  </si>
  <si>
    <t>2011 1H</t>
    <phoneticPr fontId="2"/>
  </si>
  <si>
    <t>資産除去債務会計基準の適用に伴う影響額</t>
    <phoneticPr fontId="2"/>
  </si>
  <si>
    <t>Loss on adjustment for changes of accounting standard for asset retirement obligations</t>
    <phoneticPr fontId="2"/>
  </si>
  <si>
    <t>Increase (Decrease) in provision for business liquidation loss</t>
    <phoneticPr fontId="2"/>
  </si>
  <si>
    <t>事業整理損失引当金の増減（減少：△）</t>
    <rPh sb="0" eb="2">
      <t>ジギョウ</t>
    </rPh>
    <rPh sb="2" eb="4">
      <t>セイリ</t>
    </rPh>
    <rPh sb="4" eb="6">
      <t>ソンシツ</t>
    </rPh>
    <rPh sb="6" eb="8">
      <t>ヒキアテ</t>
    </rPh>
    <rPh sb="8" eb="9">
      <t>キン</t>
    </rPh>
    <rPh sb="10" eb="12">
      <t>ゾウゲン</t>
    </rPh>
    <rPh sb="13" eb="15">
      <t>ゲンショウ</t>
    </rPh>
    <phoneticPr fontId="2"/>
  </si>
  <si>
    <t>事業整理損の支払額</t>
    <rPh sb="0" eb="2">
      <t>ジギョウ</t>
    </rPh>
    <rPh sb="2" eb="4">
      <t>セイリ</t>
    </rPh>
    <rPh sb="4" eb="5">
      <t>ソン</t>
    </rPh>
    <rPh sb="6" eb="8">
      <t>シハライ</t>
    </rPh>
    <rPh sb="8" eb="9">
      <t>ガク</t>
    </rPh>
    <phoneticPr fontId="2"/>
  </si>
  <si>
    <t>business liquidation loss Paid</t>
    <phoneticPr fontId="2"/>
  </si>
  <si>
    <t>総資産</t>
    <rPh sb="0" eb="3">
      <t>ソウシサン</t>
    </rPh>
    <phoneticPr fontId="2"/>
  </si>
  <si>
    <t>Total Assets</t>
    <phoneticPr fontId="2"/>
  </si>
  <si>
    <t>※ 自己資本比率･･･自己資本/総資産    * Equity Ratio = Equity Capital / Total Assets</t>
    <rPh sb="2" eb="4">
      <t>ジコ</t>
    </rPh>
    <rPh sb="4" eb="6">
      <t>シホン</t>
    </rPh>
    <rPh sb="6" eb="8">
      <t>ヒリツ</t>
    </rPh>
    <rPh sb="11" eb="13">
      <t>ジコ</t>
    </rPh>
    <rPh sb="13" eb="15">
      <t>シホン</t>
    </rPh>
    <rPh sb="16" eb="19">
      <t>ソウシサン</t>
    </rPh>
    <phoneticPr fontId="2"/>
  </si>
  <si>
    <t>Average Total Assets at Beginning and End of Year</t>
    <phoneticPr fontId="2"/>
  </si>
  <si>
    <t>　2021年3月期　</t>
    <rPh sb="5" eb="6">
      <t>ネン</t>
    </rPh>
    <rPh sb="7" eb="9">
      <t>ガツキ</t>
    </rPh>
    <phoneticPr fontId="2"/>
  </si>
  <si>
    <t>2022(予)</t>
    <rPh sb="5" eb="6">
      <t>ヨ</t>
    </rPh>
    <phoneticPr fontId="2"/>
  </si>
  <si>
    <t>2021 1H</t>
    <phoneticPr fontId="2"/>
  </si>
  <si>
    <t>2021 2H</t>
    <phoneticPr fontId="2"/>
  </si>
  <si>
    <t>2022 1H(予)</t>
    <rPh sb="8" eb="9">
      <t>ヨ</t>
    </rPh>
    <phoneticPr fontId="2"/>
  </si>
  <si>
    <t>2022 2H(予)</t>
    <rPh sb="8" eb="9">
      <t>ヨ</t>
    </rPh>
    <phoneticPr fontId="2"/>
  </si>
  <si>
    <t>2022（予）</t>
    <rPh sb="5" eb="6">
      <t>ヨ</t>
    </rPh>
    <phoneticPr fontId="2"/>
  </si>
  <si>
    <t>HULFT</t>
  </si>
  <si>
    <t>リンケージ事業</t>
    <rPh sb="5" eb="7">
      <t>ジギョウ</t>
    </rPh>
    <phoneticPr fontId="2"/>
  </si>
  <si>
    <t>Linkage</t>
  </si>
  <si>
    <t>流通ITサービス事業</t>
    <rPh sb="0" eb="2">
      <t>リュウツウ</t>
    </rPh>
    <rPh sb="8" eb="10">
      <t>ジギョウ</t>
    </rPh>
    <phoneticPr fontId="2"/>
  </si>
  <si>
    <t>Retail &amp; IT Service</t>
  </si>
  <si>
    <t>フィナンシャルITサービス事業</t>
  </si>
  <si>
    <t xml:space="preserve">Financial IT Service </t>
  </si>
  <si>
    <t>※2020年4月1日付で、従来の流通ITサービス事業からリンケージ事業を分離独立しており、2020年3月期の流通ITサービス事業の売上高は遡及処理後の数値を記載しております。</t>
    <rPh sb="51" eb="53">
      <t>ガツキ</t>
    </rPh>
    <phoneticPr fontId="2"/>
  </si>
  <si>
    <t>※2012-2015年度は参考値　※BPO事業は2017年2月1日付で会社分割及び株式譲渡を行っています。</t>
  </si>
  <si>
    <t>※2020年4月1日付でFintechプラットフォーム事業はフィナンシャルITサービス事業へ名称変更しております。</t>
  </si>
  <si>
    <t>※キュービタスはクレディセゾンに吸収合併されております。</t>
    <rPh sb="16" eb="18">
      <t>キュウシュウ</t>
    </rPh>
    <rPh sb="18" eb="20">
      <t>ガッペイ</t>
    </rPh>
    <phoneticPr fontId="2"/>
  </si>
  <si>
    <t>自己資本
利益率[ROE]</t>
    <rPh sb="0" eb="2">
      <t>ジコ</t>
    </rPh>
    <rPh sb="2" eb="4">
      <t>シホン</t>
    </rPh>
    <rPh sb="5" eb="7">
      <t>リエキ</t>
    </rPh>
    <rPh sb="7" eb="8">
      <t>リツ</t>
    </rPh>
    <phoneticPr fontId="2"/>
  </si>
  <si>
    <t>総資産利益率
[ROA]</t>
    <rPh sb="0" eb="3">
      <t>ソウシサン</t>
    </rPh>
    <rPh sb="3" eb="5">
      <t>リエキ</t>
    </rPh>
    <rPh sb="5" eb="6">
      <t>リツ</t>
    </rPh>
    <phoneticPr fontId="2"/>
  </si>
  <si>
    <t>1株当たり
当期純利益[EPS]</t>
    <phoneticPr fontId="2"/>
  </si>
  <si>
    <t>１株当たり
純資産額[BPS]</t>
    <phoneticPr fontId="2"/>
  </si>
  <si>
    <t>株価収益率
[PER]</t>
    <phoneticPr fontId="2"/>
  </si>
  <si>
    <t>株価純資産倍率
[PBR]</t>
    <phoneticPr fontId="2"/>
  </si>
  <si>
    <t>前受金</t>
    <rPh sb="0" eb="3">
      <t>マエウケキン</t>
    </rPh>
    <phoneticPr fontId="2"/>
  </si>
  <si>
    <t>事業整理損失引当金</t>
    <rPh sb="0" eb="4">
      <t>ジギョウセイリ</t>
    </rPh>
    <rPh sb="4" eb="6">
      <t>ソンシツ</t>
    </rPh>
    <rPh sb="6" eb="9">
      <t>ヒキアテキン</t>
    </rPh>
    <phoneticPr fontId="2"/>
  </si>
  <si>
    <t>Advances received</t>
  </si>
  <si>
    <t>Provision for loss on business liquidation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</si>
</sst>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[Red]\-#,##0.0"/>
    <numFmt numFmtId="178" formatCode="#,##0.000;[Red]\-#,##0.000"/>
    <numFmt numFmtId="179" formatCode="0.0%"/>
    <numFmt numFmtId="180" formatCode="#,##0.00;&quot;△ &quot;#,##0.00"/>
    <numFmt numFmtId="181" formatCode="#,##0.0;&quot;△ &quot;#,##0.0"/>
    <numFmt numFmtId="182" formatCode="#,##0.000;&quot;△ &quot;#,##0.000"/>
    <numFmt numFmtId="183" formatCode="&quot;△&quot;0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31"/>
      <name val="ＭＳ Ｐゴシック"/>
      <family val="3"/>
      <charset val="128"/>
    </font>
    <font>
      <sz val="11"/>
      <name val="ＭＳ 明朝"/>
      <family val="1"/>
      <charset val="128"/>
    </font>
    <font>
      <sz val="13"/>
      <color indexed="24"/>
      <name val="ＭＳ 明朝"/>
      <family val="1"/>
      <charset val="128"/>
    </font>
    <font>
      <sz val="8"/>
      <color indexed="24"/>
      <name val="ＭＳ 明朝"/>
      <family val="1"/>
      <charset val="128"/>
    </font>
    <font>
      <sz val="11"/>
      <color indexed="31"/>
      <name val="ＭＳ 明朝"/>
      <family val="1"/>
      <charset val="128"/>
    </font>
    <font>
      <sz val="8"/>
      <color indexed="31"/>
      <name val="ＭＳ 明朝"/>
      <family val="1"/>
      <charset val="128"/>
    </font>
    <font>
      <sz val="6"/>
      <color indexed="3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indexed="31"/>
      <name val="ＭＳ 明朝"/>
      <family val="1"/>
      <charset val="128"/>
    </font>
    <font>
      <sz val="9"/>
      <color indexed="45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45"/>
      <name val="ＭＳ 明朝"/>
      <family val="1"/>
      <charset val="128"/>
    </font>
    <font>
      <sz val="7"/>
      <color indexed="45"/>
      <name val="ＭＳ 明朝"/>
      <family val="1"/>
      <charset val="128"/>
    </font>
    <font>
      <b/>
      <sz val="8"/>
      <color indexed="45"/>
      <name val="ＭＳ 明朝"/>
      <family val="1"/>
      <charset val="128"/>
    </font>
    <font>
      <sz val="11"/>
      <color indexed="45"/>
      <name val="ＭＳ 明朝"/>
      <family val="1"/>
      <charset val="128"/>
    </font>
    <font>
      <sz val="5"/>
      <color indexed="45"/>
      <name val="ＭＳ 明朝"/>
      <family val="1"/>
      <charset val="128"/>
    </font>
    <font>
      <sz val="6"/>
      <color indexed="45"/>
      <name val="ＭＳ 明朝"/>
      <family val="1"/>
      <charset val="128"/>
    </font>
    <font>
      <sz val="7"/>
      <color indexed="31"/>
      <name val="ＭＳ 明朝"/>
      <family val="1"/>
      <charset val="128"/>
    </font>
    <font>
      <sz val="13"/>
      <color indexed="57"/>
      <name val="ＭＳ 明朝"/>
      <family val="1"/>
      <charset val="128"/>
    </font>
    <font>
      <sz val="13"/>
      <color indexed="48"/>
      <name val="ＭＳ 明朝"/>
      <family val="1"/>
      <charset val="128"/>
    </font>
    <font>
      <sz val="11"/>
      <name val="HG正楷書体-PRO"/>
      <family val="4"/>
      <charset val="128"/>
    </font>
    <font>
      <sz val="36"/>
      <name val="HG正楷書体-PRO"/>
      <family val="4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Arial Black"/>
      <family val="2"/>
    </font>
    <font>
      <sz val="48"/>
      <name val="Monotype Corsiva"/>
      <family val="4"/>
    </font>
    <font>
      <sz val="8"/>
      <color indexed="31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11"/>
      <name val="HG正楷書体-PRO"/>
      <family val="4"/>
      <charset val="128"/>
    </font>
    <font>
      <sz val="8"/>
      <color indexed="63"/>
      <name val="ＭＳ 明朝"/>
      <family val="1"/>
      <charset val="128"/>
    </font>
    <font>
      <sz val="9"/>
      <color indexed="31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8"/>
      <color indexed="55"/>
      <name val="ＭＳ 明朝"/>
      <family val="1"/>
      <charset val="128"/>
    </font>
    <font>
      <sz val="8"/>
      <color indexed="18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8"/>
      <color theme="2" tint="-0.749961851863155"/>
      <name val="ＭＳ 明朝"/>
      <family val="1"/>
      <charset val="128"/>
    </font>
    <font>
      <b/>
      <sz val="11"/>
      <name val="ＭＳ 明朝"/>
      <family val="1"/>
      <charset val="128"/>
    </font>
    <font>
      <sz val="8"/>
      <color theme="2" tint="-0.749961851863155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31"/>
      </bottom>
      <diagonal/>
    </border>
    <border>
      <left/>
      <right/>
      <top/>
      <bottom style="hair">
        <color indexed="31"/>
      </bottom>
      <diagonal/>
    </border>
    <border>
      <left/>
      <right/>
      <top style="hair">
        <color indexed="31"/>
      </top>
      <bottom/>
      <diagonal/>
    </border>
    <border>
      <left/>
      <right/>
      <top style="thin">
        <color indexed="31"/>
      </top>
      <bottom style="hair">
        <color indexed="31"/>
      </bottom>
      <diagonal/>
    </border>
    <border>
      <left/>
      <right/>
      <top style="hair">
        <color indexed="31"/>
      </top>
      <bottom style="thin">
        <color indexed="31"/>
      </bottom>
      <diagonal/>
    </border>
    <border>
      <left/>
      <right/>
      <top style="thin">
        <color indexed="45"/>
      </top>
      <bottom/>
      <diagonal/>
    </border>
    <border>
      <left/>
      <right/>
      <top/>
      <bottom style="thin">
        <color indexed="45"/>
      </bottom>
      <diagonal/>
    </border>
    <border>
      <left/>
      <right/>
      <top style="thin">
        <color indexed="31"/>
      </top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/>
      <bottom style="hair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31"/>
      </top>
      <bottom style="thin">
        <color indexed="64"/>
      </bottom>
      <diagonal/>
    </border>
    <border>
      <left/>
      <right/>
      <top style="hair">
        <color indexed="31"/>
      </top>
      <bottom style="thin">
        <color indexed="45"/>
      </bottom>
      <diagonal/>
    </border>
    <border>
      <left/>
      <right/>
      <top style="thin">
        <color indexed="3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560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vertical="top"/>
    </xf>
    <xf numFmtId="0" fontId="10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Alignment="1">
      <alignment vertical="center" shrinkToFit="1"/>
    </xf>
    <xf numFmtId="176" fontId="11" fillId="0" borderId="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left" vertical="center" inden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shrinkToFit="1"/>
    </xf>
    <xf numFmtId="176" fontId="11" fillId="0" borderId="2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2" xfId="0" applyFont="1" applyFill="1" applyBorder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17" fillId="0" borderId="3" xfId="0" applyFont="1" applyFill="1" applyBorder="1">
      <alignment vertical="center"/>
    </xf>
    <xf numFmtId="0" fontId="11" fillId="0" borderId="0" xfId="0" applyFont="1" applyBorder="1">
      <alignment vertical="center"/>
    </xf>
    <xf numFmtId="0" fontId="20" fillId="0" borderId="0" xfId="0" applyFont="1" applyFill="1">
      <alignment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3" xfId="0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181" fontId="17" fillId="0" borderId="0" xfId="0" applyNumberFormat="1" applyFont="1" applyFill="1" applyBorder="1" applyAlignment="1">
      <alignment vertical="center"/>
    </xf>
    <xf numFmtId="181" fontId="19" fillId="0" borderId="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17" fillId="0" borderId="4" xfId="0" applyFont="1" applyBorder="1">
      <alignment vertical="center"/>
    </xf>
    <xf numFmtId="0" fontId="21" fillId="0" borderId="4" xfId="0" applyFont="1" applyBorder="1" applyAlignment="1">
      <alignment vertical="center" wrapText="1" shrinkToFit="1"/>
    </xf>
    <xf numFmtId="176" fontId="17" fillId="0" borderId="4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 shrinkToFit="1"/>
    </xf>
    <xf numFmtId="0" fontId="17" fillId="0" borderId="2" xfId="0" applyFont="1" applyFill="1" applyBorder="1">
      <alignment vertical="center"/>
    </xf>
    <xf numFmtId="0" fontId="17" fillId="0" borderId="2" xfId="0" applyFont="1" applyFill="1" applyBorder="1" applyAlignment="1">
      <alignment vertical="center" shrinkToFit="1"/>
    </xf>
    <xf numFmtId="38" fontId="17" fillId="0" borderId="2" xfId="2" applyNumberFormat="1" applyFont="1" applyFill="1" applyBorder="1">
      <alignment vertical="center"/>
    </xf>
    <xf numFmtId="0" fontId="17" fillId="0" borderId="3" xfId="0" applyFont="1" applyFill="1" applyBorder="1" applyAlignment="1">
      <alignment vertical="center" shrinkToFit="1"/>
    </xf>
    <xf numFmtId="0" fontId="17" fillId="0" borderId="5" xfId="0" applyFont="1" applyFill="1" applyBorder="1">
      <alignment vertical="center"/>
    </xf>
    <xf numFmtId="0" fontId="17" fillId="0" borderId="5" xfId="0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176" fontId="17" fillId="0" borderId="3" xfId="0" applyNumberFormat="1" applyFont="1" applyBorder="1" applyAlignment="1">
      <alignment vertical="center"/>
    </xf>
    <xf numFmtId="176" fontId="19" fillId="0" borderId="3" xfId="0" applyNumberFormat="1" applyFont="1" applyBorder="1" applyAlignment="1">
      <alignment vertical="center"/>
    </xf>
    <xf numFmtId="176" fontId="17" fillId="0" borderId="0" xfId="0" applyNumberFormat="1" applyFont="1" applyBorder="1" applyAlignment="1">
      <alignment vertical="center"/>
    </xf>
    <xf numFmtId="176" fontId="19" fillId="0" borderId="0" xfId="0" applyNumberFormat="1" applyFont="1" applyBorder="1" applyAlignment="1">
      <alignment vertical="center"/>
    </xf>
    <xf numFmtId="0" fontId="17" fillId="0" borderId="6" xfId="0" applyFont="1" applyBorder="1">
      <alignment vertical="center"/>
    </xf>
    <xf numFmtId="0" fontId="17" fillId="0" borderId="6" xfId="0" applyFont="1" applyBorder="1" applyAlignment="1">
      <alignment vertical="center" shrinkToFit="1"/>
    </xf>
    <xf numFmtId="176" fontId="17" fillId="0" borderId="6" xfId="0" applyNumberFormat="1" applyFont="1" applyBorder="1" applyAlignment="1">
      <alignment vertical="center"/>
    </xf>
    <xf numFmtId="176" fontId="19" fillId="0" borderId="6" xfId="0" applyNumberFormat="1" applyFont="1" applyBorder="1" applyAlignment="1">
      <alignment vertical="center"/>
    </xf>
    <xf numFmtId="0" fontId="17" fillId="0" borderId="7" xfId="0" applyFont="1" applyBorder="1">
      <alignment vertical="center"/>
    </xf>
    <xf numFmtId="0" fontId="17" fillId="0" borderId="7" xfId="0" applyFont="1" applyBorder="1" applyAlignment="1">
      <alignment vertical="center" shrinkToFit="1"/>
    </xf>
    <xf numFmtId="176" fontId="17" fillId="0" borderId="7" xfId="0" applyNumberFormat="1" applyFont="1" applyBorder="1" applyAlignment="1">
      <alignment vertical="center"/>
    </xf>
    <xf numFmtId="181" fontId="17" fillId="0" borderId="0" xfId="0" applyNumberFormat="1" applyFont="1" applyBorder="1" applyAlignment="1">
      <alignment vertical="center"/>
    </xf>
    <xf numFmtId="181" fontId="19" fillId="0" borderId="0" xfId="0" applyNumberFormat="1" applyFont="1" applyBorder="1" applyAlignment="1">
      <alignment vertical="center"/>
    </xf>
    <xf numFmtId="176" fontId="17" fillId="0" borderId="0" xfId="0" applyNumberFormat="1" applyFont="1" applyFill="1" applyAlignment="1">
      <alignment horizontal="right" vertical="center"/>
    </xf>
    <xf numFmtId="0" fontId="17" fillId="0" borderId="3" xfId="0" applyFont="1" applyBorder="1" applyAlignment="1">
      <alignment horizontal="left" vertical="center"/>
    </xf>
    <xf numFmtId="0" fontId="18" fillId="0" borderId="0" xfId="0" applyFont="1" applyFill="1">
      <alignment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shrinkToFit="1"/>
    </xf>
    <xf numFmtId="176" fontId="11" fillId="0" borderId="8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 shrinkToFit="1"/>
    </xf>
    <xf numFmtId="176" fontId="11" fillId="0" borderId="0" xfId="0" applyNumberFormat="1" applyFont="1" applyBorder="1" applyAlignment="1">
      <alignment horizontal="right" vertical="center"/>
    </xf>
    <xf numFmtId="0" fontId="11" fillId="0" borderId="3" xfId="0" applyFont="1" applyFill="1" applyBorder="1">
      <alignment vertical="center"/>
    </xf>
    <xf numFmtId="0" fontId="11" fillId="0" borderId="3" xfId="0" applyFont="1" applyFill="1" applyBorder="1" applyAlignment="1">
      <alignment vertical="center" shrinkToFit="1"/>
    </xf>
    <xf numFmtId="176" fontId="11" fillId="0" borderId="3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right" vertical="center"/>
    </xf>
    <xf numFmtId="0" fontId="23" fillId="0" borderId="0" xfId="0" applyFont="1" applyFill="1" applyBorder="1">
      <alignment vertical="center"/>
    </xf>
    <xf numFmtId="0" fontId="7" fillId="0" borderId="0" xfId="0" applyFont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20" fillId="0" borderId="0" xfId="0" applyFont="1" applyFill="1" applyAlignment="1">
      <alignment vertical="center" shrinkToFit="1"/>
    </xf>
    <xf numFmtId="0" fontId="17" fillId="0" borderId="0" xfId="0" applyFont="1" applyFill="1" applyBorder="1" applyAlignment="1">
      <alignment vertical="top" shrinkToFit="1"/>
    </xf>
    <xf numFmtId="0" fontId="20" fillId="0" borderId="0" xfId="0" applyFont="1" applyFill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8" xfId="0" applyFont="1" applyBorder="1" applyAlignment="1">
      <alignment vertical="center" shrinkToFit="1"/>
    </xf>
    <xf numFmtId="176" fontId="17" fillId="0" borderId="8" xfId="2" applyNumberFormat="1" applyFont="1" applyBorder="1">
      <alignment vertical="center"/>
    </xf>
    <xf numFmtId="176" fontId="17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horizontal="right"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9" fillId="0" borderId="0" xfId="2" applyNumberFormat="1" applyFont="1" applyFill="1" applyBorder="1" applyAlignment="1">
      <alignment horizontal="right" vertical="center"/>
    </xf>
    <xf numFmtId="0" fontId="17" fillId="0" borderId="9" xfId="0" applyFont="1" applyFill="1" applyBorder="1" applyAlignment="1">
      <alignment vertical="center" shrinkToFit="1"/>
    </xf>
    <xf numFmtId="176" fontId="17" fillId="0" borderId="9" xfId="2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176" fontId="17" fillId="0" borderId="0" xfId="2" applyNumberFormat="1" applyFont="1" applyFill="1" applyBorder="1">
      <alignment vertical="center"/>
    </xf>
    <xf numFmtId="176" fontId="19" fillId="0" borderId="0" xfId="2" applyNumberFormat="1" applyFont="1" applyFill="1" applyBorder="1">
      <alignment vertical="center"/>
    </xf>
    <xf numFmtId="0" fontId="17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38" fontId="11" fillId="2" borderId="0" xfId="2" applyFont="1" applyFill="1" applyBorder="1">
      <alignment vertical="center"/>
    </xf>
    <xf numFmtId="38" fontId="11" fillId="2" borderId="0" xfId="2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5" fillId="0" borderId="1" xfId="0" applyFont="1" applyFill="1" applyBorder="1">
      <alignment vertical="center"/>
    </xf>
    <xf numFmtId="176" fontId="11" fillId="0" borderId="0" xfId="0" applyNumberFormat="1" applyFont="1" applyFill="1" applyBorder="1">
      <alignment vertical="center"/>
    </xf>
    <xf numFmtId="176" fontId="14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1" fillId="4" borderId="4" xfId="0" applyFont="1" applyFill="1" applyBorder="1">
      <alignment vertical="center"/>
    </xf>
    <xf numFmtId="0" fontId="11" fillId="4" borderId="4" xfId="0" applyFont="1" applyFill="1" applyBorder="1" applyAlignment="1">
      <alignment vertical="center" shrinkToFit="1"/>
    </xf>
    <xf numFmtId="38" fontId="11" fillId="4" borderId="4" xfId="2" applyFont="1" applyFill="1" applyBorder="1" applyAlignment="1">
      <alignment horizontal="right" vertical="center"/>
    </xf>
    <xf numFmtId="38" fontId="14" fillId="4" borderId="4" xfId="2" applyFont="1" applyFill="1" applyBorder="1" applyAlignment="1">
      <alignment horizontal="right" vertical="center"/>
    </xf>
    <xf numFmtId="0" fontId="14" fillId="4" borderId="9" xfId="0" applyFont="1" applyFill="1" applyBorder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vertical="center" shrinkToFit="1"/>
    </xf>
    <xf numFmtId="176" fontId="11" fillId="4" borderId="9" xfId="2" applyNumberFormat="1" applyFont="1" applyFill="1" applyBorder="1" applyAlignment="1">
      <alignment horizontal="right" vertical="center"/>
    </xf>
    <xf numFmtId="176" fontId="14" fillId="4" borderId="9" xfId="2" applyNumberFormat="1" applyFont="1" applyFill="1" applyBorder="1" applyAlignment="1">
      <alignment horizontal="right" vertical="center"/>
    </xf>
    <xf numFmtId="0" fontId="11" fillId="4" borderId="1" xfId="0" applyFont="1" applyFill="1" applyBorder="1">
      <alignment vertical="center"/>
    </xf>
    <xf numFmtId="0" fontId="11" fillId="4" borderId="1" xfId="0" applyFont="1" applyFill="1" applyBorder="1" applyAlignment="1">
      <alignment vertical="center" shrinkToFit="1"/>
    </xf>
    <xf numFmtId="176" fontId="11" fillId="4" borderId="1" xfId="2" applyNumberFormat="1" applyFont="1" applyFill="1" applyBorder="1" applyAlignment="1">
      <alignment horizontal="right" vertical="center"/>
    </xf>
    <xf numFmtId="176" fontId="14" fillId="4" borderId="1" xfId="2" applyNumberFormat="1" applyFont="1" applyFill="1" applyBorder="1" applyAlignment="1">
      <alignment horizontal="right" vertical="center"/>
    </xf>
    <xf numFmtId="0" fontId="7" fillId="3" borderId="1" xfId="0" applyFont="1" applyFill="1" applyBorder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1" fillId="4" borderId="9" xfId="0" applyFont="1" applyFill="1" applyBorder="1">
      <alignment vertical="center"/>
    </xf>
    <xf numFmtId="0" fontId="11" fillId="4" borderId="3" xfId="0" applyFont="1" applyFill="1" applyBorder="1" applyAlignment="1">
      <alignment vertical="center" shrinkToFit="1"/>
    </xf>
    <xf numFmtId="176" fontId="11" fillId="4" borderId="9" xfId="0" applyNumberFormat="1" applyFont="1" applyFill="1" applyBorder="1">
      <alignment vertical="center"/>
    </xf>
    <xf numFmtId="176" fontId="14" fillId="4" borderId="9" xfId="0" applyNumberFormat="1" applyFont="1" applyFill="1" applyBorder="1">
      <alignment vertical="center"/>
    </xf>
    <xf numFmtId="176" fontId="11" fillId="4" borderId="1" xfId="0" applyNumberFormat="1" applyFont="1" applyFill="1" applyBorder="1">
      <alignment vertical="center"/>
    </xf>
    <xf numFmtId="176" fontId="14" fillId="4" borderId="1" xfId="0" applyNumberFormat="1" applyFont="1" applyFill="1" applyBorder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shrinkToFit="1"/>
    </xf>
    <xf numFmtId="176" fontId="11" fillId="4" borderId="5" xfId="0" applyNumberFormat="1" applyFont="1" applyFill="1" applyBorder="1" applyAlignment="1">
      <alignment horizontal="right" vertical="center"/>
    </xf>
    <xf numFmtId="176" fontId="14" fillId="4" borderId="5" xfId="0" applyNumberFormat="1" applyFont="1" applyFill="1" applyBorder="1" applyAlignment="1">
      <alignment horizontal="right" vertical="center"/>
    </xf>
    <xf numFmtId="0" fontId="11" fillId="4" borderId="11" xfId="0" applyFont="1" applyFill="1" applyBorder="1">
      <alignment vertical="center"/>
    </xf>
    <xf numFmtId="0" fontId="11" fillId="4" borderId="11" xfId="0" applyFont="1" applyFill="1" applyBorder="1" applyAlignment="1">
      <alignment vertical="center" shrinkToFit="1"/>
    </xf>
    <xf numFmtId="176" fontId="11" fillId="4" borderId="11" xfId="0" applyNumberFormat="1" applyFont="1" applyFill="1" applyBorder="1" applyAlignment="1">
      <alignment horizontal="right" vertical="center"/>
    </xf>
    <xf numFmtId="176" fontId="14" fillId="4" borderId="11" xfId="0" applyNumberFormat="1" applyFont="1" applyFill="1" applyBorder="1" applyAlignment="1">
      <alignment horizontal="right" vertical="center"/>
    </xf>
    <xf numFmtId="176" fontId="11" fillId="4" borderId="4" xfId="0" applyNumberFormat="1" applyFont="1" applyFill="1" applyBorder="1" applyAlignment="1">
      <alignment horizontal="right" vertical="center"/>
    </xf>
    <xf numFmtId="176" fontId="14" fillId="4" borderId="4" xfId="0" applyNumberFormat="1" applyFont="1" applyFill="1" applyBorder="1" applyAlignment="1">
      <alignment horizontal="right" vertical="center"/>
    </xf>
    <xf numFmtId="0" fontId="11" fillId="4" borderId="8" xfId="0" applyFont="1" applyFill="1" applyBorder="1">
      <alignment vertical="center"/>
    </xf>
    <xf numFmtId="0" fontId="11" fillId="4" borderId="8" xfId="0" applyFont="1" applyFill="1" applyBorder="1" applyAlignment="1">
      <alignment vertical="center" shrinkToFit="1"/>
    </xf>
    <xf numFmtId="176" fontId="11" fillId="4" borderId="8" xfId="0" applyNumberFormat="1" applyFont="1" applyFill="1" applyBorder="1" applyAlignment="1">
      <alignment horizontal="right" vertical="center"/>
    </xf>
    <xf numFmtId="176" fontId="14" fillId="4" borderId="8" xfId="0" applyNumberFormat="1" applyFont="1" applyFill="1" applyBorder="1" applyAlignment="1">
      <alignment horizontal="right" vertical="center"/>
    </xf>
    <xf numFmtId="0" fontId="11" fillId="4" borderId="0" xfId="0" applyFont="1" applyFill="1" applyBorder="1">
      <alignment vertical="center"/>
    </xf>
    <xf numFmtId="0" fontId="11" fillId="4" borderId="0" xfId="0" applyFont="1" applyFill="1" applyBorder="1" applyAlignment="1">
      <alignment vertical="center" shrinkToFit="1"/>
    </xf>
    <xf numFmtId="176" fontId="11" fillId="4" borderId="0" xfId="0" applyNumberFormat="1" applyFont="1" applyFill="1" applyBorder="1" applyAlignment="1">
      <alignment horizontal="right" vertical="center"/>
    </xf>
    <xf numFmtId="176" fontId="11" fillId="4" borderId="1" xfId="0" applyNumberFormat="1" applyFont="1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right" vertical="center"/>
    </xf>
    <xf numFmtId="0" fontId="11" fillId="4" borderId="5" xfId="0" applyFont="1" applyFill="1" applyBorder="1">
      <alignment vertical="center"/>
    </xf>
    <xf numFmtId="0" fontId="11" fillId="3" borderId="9" xfId="0" applyFont="1" applyFill="1" applyBorder="1" applyAlignment="1">
      <alignment horizontal="centerContinuous" vertical="center"/>
    </xf>
    <xf numFmtId="0" fontId="11" fillId="3" borderId="5" xfId="0" applyFont="1" applyFill="1" applyBorder="1" applyAlignment="1">
      <alignment horizontal="center" vertical="center"/>
    </xf>
    <xf numFmtId="176" fontId="11" fillId="4" borderId="9" xfId="0" applyNumberFormat="1" applyFont="1" applyFill="1" applyBorder="1" applyAlignment="1">
      <alignment horizontal="right" vertical="center"/>
    </xf>
    <xf numFmtId="176" fontId="14" fillId="4" borderId="9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38" fontId="11" fillId="4" borderId="8" xfId="2" applyFont="1" applyFill="1" applyBorder="1">
      <alignment vertical="center"/>
    </xf>
    <xf numFmtId="38" fontId="14" fillId="4" borderId="8" xfId="2" applyFont="1" applyFill="1" applyBorder="1">
      <alignment vertical="center"/>
    </xf>
    <xf numFmtId="0" fontId="17" fillId="4" borderId="9" xfId="0" applyFont="1" applyFill="1" applyBorder="1" applyAlignment="1">
      <alignment vertical="center" shrinkToFit="1"/>
    </xf>
    <xf numFmtId="176" fontId="17" fillId="4" borderId="9" xfId="2" applyNumberFormat="1" applyFont="1" applyFill="1" applyBorder="1" applyAlignment="1">
      <alignment horizontal="right" vertical="center"/>
    </xf>
    <xf numFmtId="0" fontId="17" fillId="4" borderId="5" xfId="0" applyFont="1" applyFill="1" applyBorder="1" applyAlignment="1">
      <alignment vertical="center" shrinkToFit="1"/>
    </xf>
    <xf numFmtId="176" fontId="17" fillId="4" borderId="5" xfId="2" applyNumberFormat="1" applyFont="1" applyFill="1" applyBorder="1" applyAlignment="1">
      <alignment horizontal="right" vertical="center"/>
    </xf>
    <xf numFmtId="0" fontId="11" fillId="0" borderId="9" xfId="0" applyFont="1" applyFill="1" applyBorder="1">
      <alignment vertical="center"/>
    </xf>
    <xf numFmtId="0" fontId="17" fillId="4" borderId="4" xfId="0" applyFont="1" applyFill="1" applyBorder="1">
      <alignment vertical="center"/>
    </xf>
    <xf numFmtId="0" fontId="17" fillId="4" borderId="4" xfId="0" applyFont="1" applyFill="1" applyBorder="1" applyAlignment="1">
      <alignment vertical="center" shrinkToFit="1"/>
    </xf>
    <xf numFmtId="176" fontId="17" fillId="4" borderId="4" xfId="0" applyNumberFormat="1" applyFont="1" applyFill="1" applyBorder="1" applyAlignment="1">
      <alignment vertical="center"/>
    </xf>
    <xf numFmtId="176" fontId="19" fillId="4" borderId="4" xfId="0" applyNumberFormat="1" applyFont="1" applyFill="1" applyBorder="1" applyAlignment="1">
      <alignment vertical="center"/>
    </xf>
    <xf numFmtId="0" fontId="11" fillId="0" borderId="9" xfId="0" applyFont="1" applyBorder="1">
      <alignment vertical="center"/>
    </xf>
    <xf numFmtId="38" fontId="11" fillId="0" borderId="9" xfId="2" applyFont="1" applyBorder="1" applyAlignment="1">
      <alignment horizontal="right" vertical="center"/>
    </xf>
    <xf numFmtId="0" fontId="11" fillId="0" borderId="5" xfId="0" applyFont="1" applyFill="1" applyBorder="1">
      <alignment vertical="center"/>
    </xf>
    <xf numFmtId="38" fontId="11" fillId="0" borderId="5" xfId="2" applyFont="1" applyBorder="1" applyAlignment="1">
      <alignment horizontal="right" vertical="center"/>
    </xf>
    <xf numFmtId="176" fontId="17" fillId="4" borderId="9" xfId="0" applyNumberFormat="1" applyFont="1" applyFill="1" applyBorder="1">
      <alignment vertical="center"/>
    </xf>
    <xf numFmtId="0" fontId="11" fillId="4" borderId="11" xfId="0" applyFont="1" applyFill="1" applyBorder="1" applyAlignment="1">
      <alignment horizontal="center" vertical="center"/>
    </xf>
    <xf numFmtId="176" fontId="17" fillId="0" borderId="3" xfId="0" applyNumberFormat="1" applyFont="1" applyFill="1" applyBorder="1">
      <alignment vertical="center"/>
    </xf>
    <xf numFmtId="176" fontId="17" fillId="0" borderId="2" xfId="2" applyNumberFormat="1" applyFont="1" applyFill="1" applyBorder="1" applyAlignment="1">
      <alignment horizontal="right" vertical="center"/>
    </xf>
    <xf numFmtId="179" fontId="17" fillId="0" borderId="3" xfId="1" applyNumberFormat="1" applyFont="1" applyBorder="1" applyAlignment="1">
      <alignment vertical="center"/>
    </xf>
    <xf numFmtId="179" fontId="19" fillId="0" borderId="3" xfId="1" applyNumberFormat="1" applyFont="1" applyBorder="1" applyAlignment="1">
      <alignment vertical="center"/>
    </xf>
    <xf numFmtId="179" fontId="17" fillId="0" borderId="3" xfId="1" applyNumberFormat="1" applyFont="1" applyFill="1" applyBorder="1" applyAlignment="1">
      <alignment vertical="center"/>
    </xf>
    <xf numFmtId="179" fontId="19" fillId="0" borderId="3" xfId="1" applyNumberFormat="1" applyFont="1" applyFill="1" applyBorder="1" applyAlignment="1">
      <alignment vertical="center"/>
    </xf>
    <xf numFmtId="176" fontId="11" fillId="2" borderId="0" xfId="2" applyNumberFormat="1" applyFont="1" applyFill="1" applyBorder="1" applyAlignment="1">
      <alignment horizontal="right" vertical="center"/>
    </xf>
    <xf numFmtId="176" fontId="11" fillId="2" borderId="2" xfId="2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0" fontId="17" fillId="0" borderId="0" xfId="2" applyNumberFormat="1" applyFont="1" applyFill="1" applyBorder="1">
      <alignment vertical="center"/>
    </xf>
    <xf numFmtId="179" fontId="17" fillId="0" borderId="5" xfId="1" applyNumberFormat="1" applyFont="1" applyFill="1" applyBorder="1" applyAlignment="1">
      <alignment horizontal="right" vertical="center"/>
    </xf>
    <xf numFmtId="182" fontId="17" fillId="0" borderId="0" xfId="0" applyNumberFormat="1" applyFont="1" applyBorder="1" applyAlignment="1">
      <alignment vertical="center"/>
    </xf>
    <xf numFmtId="182" fontId="17" fillId="0" borderId="0" xfId="0" applyNumberFormat="1" applyFont="1" applyFill="1" applyBorder="1" applyAlignment="1">
      <alignment vertical="center"/>
    </xf>
    <xf numFmtId="178" fontId="13" fillId="0" borderId="0" xfId="2" applyNumberFormat="1" applyFont="1">
      <alignment vertical="center"/>
    </xf>
    <xf numFmtId="0" fontId="17" fillId="2" borderId="0" xfId="0" applyFont="1" applyFill="1" applyBorder="1" applyAlignment="1">
      <alignment vertical="center" shrinkToFit="1"/>
    </xf>
    <xf numFmtId="176" fontId="17" fillId="2" borderId="0" xfId="2" applyNumberFormat="1" applyFont="1" applyFill="1" applyBorder="1" applyAlignment="1">
      <alignment horizontal="right" vertical="center"/>
    </xf>
    <xf numFmtId="176" fontId="14" fillId="2" borderId="0" xfId="2" applyNumberFormat="1" applyFont="1" applyFill="1" applyBorder="1" applyAlignment="1">
      <alignment horizontal="right" vertical="center"/>
    </xf>
    <xf numFmtId="176" fontId="14" fillId="2" borderId="0" xfId="0" applyNumberFormat="1" applyFont="1" applyFill="1" applyBorder="1">
      <alignment vertical="center"/>
    </xf>
    <xf numFmtId="176" fontId="14" fillId="2" borderId="0" xfId="0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7" fillId="2" borderId="12" xfId="2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/>
    </xf>
    <xf numFmtId="0" fontId="28" fillId="0" borderId="0" xfId="0" applyFont="1">
      <alignment vertical="center"/>
    </xf>
    <xf numFmtId="0" fontId="29" fillId="0" borderId="0" xfId="0" applyFont="1" applyAlignment="1">
      <alignment horizontal="centerContinuous"/>
    </xf>
    <xf numFmtId="0" fontId="28" fillId="2" borderId="0" xfId="0" applyFont="1" applyFill="1">
      <alignment vertical="center"/>
    </xf>
    <xf numFmtId="0" fontId="31" fillId="2" borderId="0" xfId="0" applyFont="1" applyFill="1" applyAlignment="1">
      <alignment horizontal="right"/>
    </xf>
    <xf numFmtId="0" fontId="0" fillId="2" borderId="0" xfId="0" applyFill="1" applyBorder="1">
      <alignment vertical="center"/>
    </xf>
    <xf numFmtId="0" fontId="26" fillId="2" borderId="0" xfId="0" applyFont="1" applyFill="1" applyBorder="1">
      <alignment vertical="center"/>
    </xf>
    <xf numFmtId="0" fontId="0" fillId="4" borderId="0" xfId="0" applyFill="1" applyBorder="1">
      <alignment vertical="center"/>
    </xf>
    <xf numFmtId="0" fontId="27" fillId="4" borderId="0" xfId="0" applyFont="1" applyFill="1" applyBorder="1">
      <alignment vertical="center"/>
    </xf>
    <xf numFmtId="0" fontId="32" fillId="4" borderId="0" xfId="0" applyFont="1" applyFill="1" applyBorder="1" applyAlignment="1">
      <alignment horizontal="right" vertical="center"/>
    </xf>
    <xf numFmtId="0" fontId="0" fillId="4" borderId="0" xfId="0" applyFill="1" applyBorder="1" applyAlignment="1">
      <alignment vertical="top"/>
    </xf>
    <xf numFmtId="0" fontId="26" fillId="4" borderId="0" xfId="0" applyFont="1" applyFill="1" applyBorder="1" applyAlignment="1">
      <alignment horizontal="left" vertical="top"/>
    </xf>
    <xf numFmtId="0" fontId="33" fillId="0" borderId="9" xfId="0" applyFont="1" applyFill="1" applyBorder="1">
      <alignment vertical="center"/>
    </xf>
    <xf numFmtId="0" fontId="33" fillId="0" borderId="5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6" xfId="0" applyFill="1" applyBorder="1" applyAlignment="1">
      <alignment vertical="top"/>
    </xf>
    <xf numFmtId="0" fontId="0" fillId="4" borderId="17" xfId="0" applyFill="1" applyBorder="1" applyAlignment="1">
      <alignment vertical="top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31" fillId="2" borderId="20" xfId="0" applyFont="1" applyFill="1" applyBorder="1" applyAlignment="1">
      <alignment horizontal="right"/>
    </xf>
    <xf numFmtId="0" fontId="34" fillId="2" borderId="0" xfId="0" applyFont="1" applyFill="1" applyBorder="1" applyAlignment="1">
      <alignment horizontal="left"/>
    </xf>
    <xf numFmtId="0" fontId="35" fillId="2" borderId="0" xfId="0" applyFont="1" applyFill="1" applyBorder="1">
      <alignment vertical="center"/>
    </xf>
    <xf numFmtId="0" fontId="34" fillId="2" borderId="0" xfId="0" applyFont="1" applyFill="1" applyBorder="1">
      <alignment vertical="center"/>
    </xf>
    <xf numFmtId="0" fontId="34" fillId="2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38" fontId="11" fillId="0" borderId="9" xfId="2" applyFont="1" applyBorder="1">
      <alignment vertical="center"/>
    </xf>
    <xf numFmtId="38" fontId="11" fillId="0" borderId="9" xfId="2" applyFont="1" applyFill="1" applyBorder="1">
      <alignment vertical="center"/>
    </xf>
    <xf numFmtId="38" fontId="11" fillId="0" borderId="5" xfId="2" applyFont="1" applyFill="1" applyBorder="1" applyAlignment="1">
      <alignment horizontal="right" vertical="center"/>
    </xf>
    <xf numFmtId="38" fontId="11" fillId="0" borderId="0" xfId="2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176" fontId="13" fillId="0" borderId="0" xfId="0" applyNumberFormat="1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37" fillId="0" borderId="0" xfId="0" applyFont="1" applyFill="1" applyBorder="1">
      <alignment vertical="center"/>
    </xf>
    <xf numFmtId="0" fontId="38" fillId="3" borderId="21" xfId="0" applyFont="1" applyFill="1" applyBorder="1" applyAlignment="1">
      <alignment horizontal="left" vertical="center" indent="1"/>
    </xf>
    <xf numFmtId="0" fontId="37" fillId="3" borderId="21" xfId="0" applyFont="1" applyFill="1" applyBorder="1">
      <alignment vertical="center"/>
    </xf>
    <xf numFmtId="0" fontId="37" fillId="3" borderId="21" xfId="0" applyFont="1" applyFill="1" applyBorder="1" applyAlignment="1">
      <alignment horizontal="right" vertical="center"/>
    </xf>
    <xf numFmtId="0" fontId="39" fillId="0" borderId="0" xfId="0" applyFont="1" applyFill="1">
      <alignment vertical="center"/>
    </xf>
    <xf numFmtId="0" fontId="40" fillId="0" borderId="0" xfId="0" applyFont="1" applyFill="1">
      <alignment vertical="center"/>
    </xf>
    <xf numFmtId="0" fontId="40" fillId="0" borderId="0" xfId="0" applyFont="1" applyFill="1" applyBorder="1">
      <alignment vertical="center"/>
    </xf>
    <xf numFmtId="0" fontId="40" fillId="0" borderId="0" xfId="0" applyFont="1">
      <alignment vertical="center"/>
    </xf>
    <xf numFmtId="179" fontId="40" fillId="0" borderId="0" xfId="1" applyNumberFormat="1" applyFont="1" applyFill="1">
      <alignment vertical="center"/>
    </xf>
    <xf numFmtId="0" fontId="11" fillId="5" borderId="0" xfId="0" applyFont="1" applyFill="1" applyBorder="1">
      <alignment vertical="center"/>
    </xf>
    <xf numFmtId="0" fontId="11" fillId="5" borderId="0" xfId="0" applyFont="1" applyFill="1" applyBorder="1" applyAlignment="1">
      <alignment vertical="center" shrinkToFit="1"/>
    </xf>
    <xf numFmtId="38" fontId="11" fillId="5" borderId="0" xfId="2" applyFont="1" applyFill="1" applyBorder="1" applyAlignment="1">
      <alignment horizontal="right" vertical="center"/>
    </xf>
    <xf numFmtId="38" fontId="14" fillId="5" borderId="0" xfId="2" applyFont="1" applyFill="1" applyBorder="1" applyAlignment="1">
      <alignment horizontal="right" vertical="center"/>
    </xf>
    <xf numFmtId="0" fontId="13" fillId="5" borderId="0" xfId="0" applyFont="1" applyFill="1" applyBorder="1">
      <alignment vertical="center"/>
    </xf>
    <xf numFmtId="176" fontId="11" fillId="5" borderId="0" xfId="0" applyNumberFormat="1" applyFont="1" applyFill="1" applyBorder="1">
      <alignment vertical="center"/>
    </xf>
    <xf numFmtId="176" fontId="14" fillId="5" borderId="0" xfId="0" applyNumberFormat="1" applyFont="1" applyFill="1" applyBorder="1">
      <alignment vertical="center"/>
    </xf>
    <xf numFmtId="176" fontId="14" fillId="5" borderId="0" xfId="0" applyNumberFormat="1" applyFont="1" applyFill="1" applyBorder="1" applyAlignment="1">
      <alignment horizontal="right" vertical="center"/>
    </xf>
    <xf numFmtId="176" fontId="11" fillId="5" borderId="0" xfId="0" applyNumberFormat="1" applyFont="1" applyFill="1" applyBorder="1" applyAlignment="1">
      <alignment horizontal="right" vertical="center"/>
    </xf>
    <xf numFmtId="176" fontId="13" fillId="5" borderId="0" xfId="0" applyNumberFormat="1" applyFont="1" applyFill="1" applyBorder="1">
      <alignment vertical="center"/>
    </xf>
    <xf numFmtId="0" fontId="11" fillId="5" borderId="0" xfId="0" applyFont="1" applyFill="1" applyBorder="1" applyAlignment="1">
      <alignment horizontal="center" vertical="center"/>
    </xf>
    <xf numFmtId="0" fontId="40" fillId="6" borderId="0" xfId="0" applyFont="1" applyFill="1" applyBorder="1">
      <alignment vertical="center"/>
    </xf>
    <xf numFmtId="179" fontId="40" fillId="6" borderId="0" xfId="1" applyNumberFormat="1" applyFont="1" applyFill="1">
      <alignment vertical="center"/>
    </xf>
    <xf numFmtId="0" fontId="40" fillId="6" borderId="0" xfId="0" applyFont="1" applyFill="1">
      <alignment vertical="center"/>
    </xf>
    <xf numFmtId="38" fontId="40" fillId="0" borderId="0" xfId="2" applyFont="1" applyFill="1">
      <alignment vertical="center"/>
    </xf>
    <xf numFmtId="179" fontId="40" fillId="6" borderId="0" xfId="1" applyNumberFormat="1" applyFont="1" applyFill="1" applyBorder="1" applyAlignment="1">
      <alignment vertical="center" shrinkToFit="1"/>
    </xf>
    <xf numFmtId="38" fontId="40" fillId="6" borderId="0" xfId="2" applyFont="1" applyFill="1">
      <alignment vertical="center"/>
    </xf>
    <xf numFmtId="177" fontId="40" fillId="6" borderId="0" xfId="2" applyNumberFormat="1" applyFont="1" applyFill="1">
      <alignment vertical="center"/>
    </xf>
    <xf numFmtId="177" fontId="40" fillId="0" borderId="0" xfId="2" applyNumberFormat="1" applyFont="1" applyFill="1">
      <alignment vertical="center"/>
    </xf>
    <xf numFmtId="179" fontId="40" fillId="0" borderId="0" xfId="1" applyNumberFormat="1" applyFont="1" applyFill="1" applyBorder="1" applyAlignment="1">
      <alignment vertical="center" shrinkToFit="1"/>
    </xf>
    <xf numFmtId="40" fontId="17" fillId="0" borderId="0" xfId="2" applyNumberFormat="1" applyFont="1" applyFill="1" applyBorder="1" applyAlignment="1">
      <alignment vertical="center"/>
    </xf>
    <xf numFmtId="178" fontId="13" fillId="2" borderId="0" xfId="2" applyNumberFormat="1" applyFont="1" applyFill="1">
      <alignment vertical="center"/>
    </xf>
    <xf numFmtId="178" fontId="7" fillId="0" borderId="0" xfId="2" applyNumberFormat="1" applyFont="1">
      <alignment vertical="center"/>
    </xf>
    <xf numFmtId="178" fontId="13" fillId="0" borderId="0" xfId="2" applyNumberFormat="1" applyFont="1" applyFill="1">
      <alignment vertical="center"/>
    </xf>
    <xf numFmtId="176" fontId="19" fillId="2" borderId="4" xfId="0" applyNumberFormat="1" applyFont="1" applyFill="1" applyBorder="1" applyAlignment="1">
      <alignment horizontal="right" vertical="center"/>
    </xf>
    <xf numFmtId="176" fontId="19" fillId="0" borderId="0" xfId="2" applyNumberFormat="1" applyFont="1" applyBorder="1">
      <alignment vertical="center"/>
    </xf>
    <xf numFmtId="0" fontId="14" fillId="3" borderId="22" xfId="0" applyFont="1" applyFill="1" applyBorder="1" applyAlignment="1">
      <alignment horizontal="center" vertical="center"/>
    </xf>
    <xf numFmtId="176" fontId="19" fillId="4" borderId="23" xfId="2" applyNumberFormat="1" applyFont="1" applyFill="1" applyBorder="1" applyAlignment="1">
      <alignment horizontal="right" vertical="center"/>
    </xf>
    <xf numFmtId="176" fontId="19" fillId="4" borderId="22" xfId="2" applyNumberFormat="1" applyFont="1" applyFill="1" applyBorder="1" applyAlignment="1">
      <alignment horizontal="right" vertical="center"/>
    </xf>
    <xf numFmtId="176" fontId="19" fillId="0" borderId="23" xfId="2" applyNumberFormat="1" applyFont="1" applyFill="1" applyBorder="1" applyAlignment="1">
      <alignment horizontal="right" vertical="center"/>
    </xf>
    <xf numFmtId="38" fontId="11" fillId="0" borderId="3" xfId="2" applyFont="1" applyBorder="1" applyAlignment="1">
      <alignment horizontal="right" vertical="center"/>
    </xf>
    <xf numFmtId="38" fontId="11" fillId="0" borderId="3" xfId="2" applyFont="1" applyFill="1" applyBorder="1">
      <alignment vertical="center"/>
    </xf>
    <xf numFmtId="38" fontId="11" fillId="0" borderId="2" xfId="2" applyFont="1" applyBorder="1" applyAlignment="1">
      <alignment horizontal="right" vertical="center"/>
    </xf>
    <xf numFmtId="38" fontId="11" fillId="0" borderId="2" xfId="2" applyFont="1" applyFill="1" applyBorder="1">
      <alignment vertical="center"/>
    </xf>
    <xf numFmtId="38" fontId="11" fillId="0" borderId="0" xfId="2" applyFont="1" applyBorder="1" applyAlignment="1">
      <alignment horizontal="right" vertical="center"/>
    </xf>
    <xf numFmtId="38" fontId="11" fillId="0" borderId="0" xfId="2" applyFont="1" applyFill="1" applyBorder="1">
      <alignment vertical="center"/>
    </xf>
    <xf numFmtId="0" fontId="11" fillId="0" borderId="1" xfId="0" applyFont="1" applyFill="1" applyBorder="1">
      <alignment vertical="center"/>
    </xf>
    <xf numFmtId="38" fontId="11" fillId="0" borderId="1" xfId="2" applyFont="1" applyBorder="1" applyAlignment="1">
      <alignment horizontal="right" vertical="center"/>
    </xf>
    <xf numFmtId="38" fontId="11" fillId="0" borderId="1" xfId="2" applyFont="1" applyFill="1" applyBorder="1" applyAlignment="1">
      <alignment horizontal="right" vertical="center"/>
    </xf>
    <xf numFmtId="0" fontId="33" fillId="2" borderId="3" xfId="0" applyFont="1" applyFill="1" applyBorder="1" applyAlignment="1">
      <alignment vertical="center" shrinkToFit="1"/>
    </xf>
    <xf numFmtId="0" fontId="33" fillId="2" borderId="0" xfId="0" applyFont="1" applyFill="1" applyBorder="1" applyAlignment="1">
      <alignment vertical="center" shrinkToFit="1"/>
    </xf>
    <xf numFmtId="0" fontId="33" fillId="2" borderId="2" xfId="0" applyFont="1" applyFill="1" applyBorder="1" applyAlignment="1">
      <alignment vertical="center" shrinkToFit="1"/>
    </xf>
    <xf numFmtId="0" fontId="33" fillId="2" borderId="1" xfId="0" applyFont="1" applyFill="1" applyBorder="1" applyAlignment="1">
      <alignment vertical="center" shrinkToFit="1"/>
    </xf>
    <xf numFmtId="179" fontId="13" fillId="0" borderId="0" xfId="1" applyNumberFormat="1" applyFont="1" applyFill="1">
      <alignment vertical="center"/>
    </xf>
    <xf numFmtId="0" fontId="40" fillId="0" borderId="0" xfId="0" applyFont="1" applyFill="1" applyAlignment="1">
      <alignment horizontal="right" vertical="center"/>
    </xf>
    <xf numFmtId="176" fontId="11" fillId="0" borderId="3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38" fontId="11" fillId="0" borderId="3" xfId="2" applyFont="1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/>
    </xf>
    <xf numFmtId="176" fontId="17" fillId="0" borderId="0" xfId="2" applyNumberFormat="1" applyFont="1" applyBorder="1">
      <alignment vertical="center"/>
    </xf>
    <xf numFmtId="176" fontId="17" fillId="0" borderId="10" xfId="2" applyNumberFormat="1" applyFont="1" applyFill="1" applyBorder="1">
      <alignment vertical="center"/>
    </xf>
    <xf numFmtId="176" fontId="17" fillId="4" borderId="23" xfId="0" applyNumberFormat="1" applyFont="1" applyFill="1" applyBorder="1">
      <alignment vertical="center"/>
    </xf>
    <xf numFmtId="176" fontId="17" fillId="4" borderId="23" xfId="2" applyNumberFormat="1" applyFont="1" applyFill="1" applyBorder="1" applyAlignment="1">
      <alignment horizontal="right" vertical="center"/>
    </xf>
    <xf numFmtId="176" fontId="17" fillId="0" borderId="23" xfId="2" applyNumberFormat="1" applyFont="1" applyFill="1" applyBorder="1" applyAlignment="1">
      <alignment horizontal="right" vertical="center"/>
    </xf>
    <xf numFmtId="176" fontId="17" fillId="4" borderId="22" xfId="2" applyNumberFormat="1" applyFont="1" applyFill="1" applyBorder="1" applyAlignment="1">
      <alignment horizontal="right" vertical="center"/>
    </xf>
    <xf numFmtId="176" fontId="17" fillId="2" borderId="4" xfId="0" applyNumberFormat="1" applyFont="1" applyFill="1" applyBorder="1" applyAlignment="1">
      <alignment horizontal="right" vertical="center"/>
    </xf>
    <xf numFmtId="40" fontId="17" fillId="2" borderId="0" xfId="2" applyNumberFormat="1" applyFont="1" applyFill="1" applyBorder="1" applyAlignment="1">
      <alignment vertical="center"/>
    </xf>
    <xf numFmtId="176" fontId="11" fillId="2" borderId="9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>
      <alignment vertical="center"/>
    </xf>
    <xf numFmtId="38" fontId="11" fillId="2" borderId="9" xfId="2" applyFont="1" applyFill="1" applyBorder="1">
      <alignment vertical="center"/>
    </xf>
    <xf numFmtId="38" fontId="11" fillId="2" borderId="5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vertical="center"/>
    </xf>
    <xf numFmtId="38" fontId="11" fillId="2" borderId="2" xfId="2" applyFont="1" applyFill="1" applyBorder="1">
      <alignment vertical="center"/>
    </xf>
    <xf numFmtId="38" fontId="11" fillId="2" borderId="3" xfId="2" applyFont="1" applyFill="1" applyBorder="1">
      <alignment vertical="center"/>
    </xf>
    <xf numFmtId="38" fontId="11" fillId="2" borderId="1" xfId="2" applyFont="1" applyFill="1" applyBorder="1" applyAlignment="1">
      <alignment horizontal="right" vertical="center"/>
    </xf>
    <xf numFmtId="179" fontId="17" fillId="7" borderId="5" xfId="1" applyNumberFormat="1" applyFont="1" applyFill="1" applyBorder="1" applyAlignment="1">
      <alignment horizontal="right" vertical="center"/>
    </xf>
    <xf numFmtId="176" fontId="11" fillId="8" borderId="12" xfId="0" applyNumberFormat="1" applyFont="1" applyFill="1" applyBorder="1" applyAlignment="1">
      <alignment horizontal="right" vertical="center"/>
    </xf>
    <xf numFmtId="0" fontId="11" fillId="7" borderId="0" xfId="0" applyFont="1" applyFill="1" applyBorder="1" applyAlignment="1">
      <alignment vertical="center" shrinkToFit="1"/>
    </xf>
    <xf numFmtId="0" fontId="11" fillId="7" borderId="0" xfId="0" applyFont="1" applyFill="1" applyAlignment="1">
      <alignment vertical="center" shrinkToFit="1"/>
    </xf>
    <xf numFmtId="0" fontId="17" fillId="7" borderId="0" xfId="0" applyFont="1" applyFill="1" applyBorder="1" applyAlignment="1">
      <alignment vertical="center" wrapText="1" shrinkToFit="1"/>
    </xf>
    <xf numFmtId="176" fontId="11" fillId="8" borderId="12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right" vertical="center"/>
    </xf>
    <xf numFmtId="38" fontId="17" fillId="7" borderId="2" xfId="2" applyNumberFormat="1" applyFont="1" applyFill="1" applyBorder="1">
      <alignment vertical="center"/>
    </xf>
    <xf numFmtId="0" fontId="11" fillId="0" borderId="0" xfId="0" applyFont="1" applyFill="1" applyBorder="1" applyAlignment="1">
      <alignment horizontal="right" vertical="center"/>
    </xf>
    <xf numFmtId="178" fontId="13" fillId="0" borderId="0" xfId="2" applyNumberFormat="1" applyFont="1" applyAlignment="1">
      <alignment horizontal="right" vertical="center"/>
    </xf>
    <xf numFmtId="38" fontId="14" fillId="0" borderId="9" xfId="2" quotePrefix="1" applyFont="1" applyBorder="1" applyAlignment="1">
      <alignment horizontal="right" vertical="center"/>
    </xf>
    <xf numFmtId="38" fontId="14" fillId="0" borderId="9" xfId="2" quotePrefix="1" applyFont="1" applyFill="1" applyBorder="1" applyAlignment="1">
      <alignment horizontal="right" vertical="center"/>
    </xf>
    <xf numFmtId="38" fontId="14" fillId="0" borderId="5" xfId="2" quotePrefix="1" applyFont="1" applyFill="1" applyBorder="1" applyAlignment="1">
      <alignment horizontal="right" vertical="center"/>
    </xf>
    <xf numFmtId="176" fontId="14" fillId="0" borderId="0" xfId="0" quotePrefix="1" applyNumberFormat="1" applyFont="1" applyBorder="1" applyAlignment="1">
      <alignment horizontal="right" vertical="center"/>
    </xf>
    <xf numFmtId="176" fontId="14" fillId="4" borderId="4" xfId="0" quotePrefix="1" applyNumberFormat="1" applyFont="1" applyFill="1" applyBorder="1" applyAlignment="1">
      <alignment horizontal="right" vertical="center"/>
    </xf>
    <xf numFmtId="176" fontId="14" fillId="0" borderId="3" xfId="0" quotePrefix="1" applyNumberFormat="1" applyFont="1" applyFill="1" applyBorder="1" applyAlignment="1">
      <alignment horizontal="right" vertical="center"/>
    </xf>
    <xf numFmtId="176" fontId="14" fillId="2" borderId="0" xfId="0" quotePrefix="1" applyNumberFormat="1" applyFont="1" applyFill="1" applyBorder="1" applyAlignment="1">
      <alignment horizontal="right" vertical="center"/>
    </xf>
    <xf numFmtId="176" fontId="14" fillId="4" borderId="0" xfId="0" quotePrefix="1" applyNumberFormat="1" applyFont="1" applyFill="1" applyBorder="1" applyAlignment="1">
      <alignment horizontal="right" vertical="center"/>
    </xf>
    <xf numFmtId="176" fontId="14" fillId="8" borderId="12" xfId="0" quotePrefix="1" applyNumberFormat="1" applyFont="1" applyFill="1" applyBorder="1" applyAlignment="1">
      <alignment horizontal="right" vertical="center"/>
    </xf>
    <xf numFmtId="176" fontId="14" fillId="0" borderId="0" xfId="0" quotePrefix="1" applyNumberFormat="1" applyFont="1" applyFill="1" applyBorder="1" applyAlignment="1">
      <alignment horizontal="right" vertical="center"/>
    </xf>
    <xf numFmtId="178" fontId="13" fillId="0" borderId="0" xfId="2" quotePrefix="1" applyNumberFormat="1" applyFont="1" applyAlignment="1">
      <alignment horizontal="right" vertical="center"/>
    </xf>
    <xf numFmtId="178" fontId="13" fillId="2" borderId="0" xfId="2" quotePrefix="1" applyNumberFormat="1" applyFont="1" applyFill="1" applyAlignment="1">
      <alignment horizontal="right" vertical="center"/>
    </xf>
    <xf numFmtId="179" fontId="19" fillId="0" borderId="3" xfId="1" quotePrefix="1" applyNumberFormat="1" applyFont="1" applyBorder="1" applyAlignment="1">
      <alignment horizontal="right" vertical="center"/>
    </xf>
    <xf numFmtId="179" fontId="40" fillId="6" borderId="0" xfId="1" applyNumberFormat="1" applyFont="1" applyFill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center" vertical="center" shrinkToFit="1"/>
    </xf>
    <xf numFmtId="176" fontId="14" fillId="0" borderId="2" xfId="2" applyNumberFormat="1" applyFont="1" applyFill="1" applyBorder="1" applyAlignment="1">
      <alignment horizontal="right" vertical="center"/>
    </xf>
    <xf numFmtId="176" fontId="14" fillId="7" borderId="0" xfId="0" applyNumberFormat="1" applyFont="1" applyFill="1" applyBorder="1" applyAlignment="1">
      <alignment horizontal="right" vertical="center"/>
    </xf>
    <xf numFmtId="176" fontId="14" fillId="7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left" vertical="center" shrinkToFit="1"/>
    </xf>
    <xf numFmtId="179" fontId="17" fillId="0" borderId="3" xfId="1" quotePrefix="1" applyNumberFormat="1" applyFont="1" applyBorder="1" applyAlignment="1">
      <alignment horizontal="right" vertical="center"/>
    </xf>
    <xf numFmtId="38" fontId="19" fillId="7" borderId="2" xfId="2" applyNumberFormat="1" applyFont="1" applyFill="1" applyBorder="1">
      <alignment vertical="center"/>
    </xf>
    <xf numFmtId="179" fontId="19" fillId="7" borderId="5" xfId="1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178" fontId="13" fillId="2" borderId="0" xfId="2" applyNumberFormat="1" applyFont="1" applyFill="1" applyAlignment="1">
      <alignment horizontal="right" vertical="center"/>
    </xf>
    <xf numFmtId="176" fontId="19" fillId="9" borderId="0" xfId="2" applyNumberFormat="1" applyFont="1" applyFill="1" applyBorder="1" applyAlignment="1">
      <alignment horizontal="right" vertical="center"/>
    </xf>
    <xf numFmtId="176" fontId="19" fillId="0" borderId="3" xfId="0" quotePrefix="1" applyNumberFormat="1" applyFont="1" applyBorder="1" applyAlignment="1">
      <alignment horizontal="right" vertical="center"/>
    </xf>
    <xf numFmtId="0" fontId="13" fillId="0" borderId="0" xfId="0" applyFont="1" applyFill="1" applyAlignment="1">
      <alignment vertical="center" shrinkToFit="1"/>
    </xf>
    <xf numFmtId="0" fontId="13" fillId="4" borderId="11" xfId="0" applyFont="1" applyFill="1" applyBorder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8" borderId="12" xfId="0" applyFont="1" applyFill="1" applyBorder="1">
      <alignment vertical="center"/>
    </xf>
    <xf numFmtId="0" fontId="13" fillId="8" borderId="12" xfId="0" applyFont="1" applyFill="1" applyBorder="1" applyAlignment="1">
      <alignment vertical="center" shrinkToFit="1"/>
    </xf>
    <xf numFmtId="0" fontId="13" fillId="4" borderId="1" xfId="0" applyFont="1" applyFill="1" applyBorder="1" applyAlignment="1">
      <alignment vertical="center" shrinkToFit="1"/>
    </xf>
    <xf numFmtId="38" fontId="14" fillId="0" borderId="3" xfId="2" quotePrefix="1" applyFont="1" applyFill="1" applyBorder="1" applyAlignment="1">
      <alignment horizontal="right" vertical="center"/>
    </xf>
    <xf numFmtId="38" fontId="14" fillId="0" borderId="0" xfId="2" quotePrefix="1" applyFont="1" applyFill="1" applyBorder="1" applyAlignment="1">
      <alignment horizontal="right" vertical="center"/>
    </xf>
    <xf numFmtId="38" fontId="14" fillId="0" borderId="1" xfId="2" quotePrefix="1" applyFont="1" applyFill="1" applyBorder="1" applyAlignment="1">
      <alignment horizontal="right" vertical="center"/>
    </xf>
    <xf numFmtId="38" fontId="14" fillId="0" borderId="12" xfId="2" quotePrefix="1" applyFont="1" applyFill="1" applyBorder="1" applyAlignment="1">
      <alignment horizontal="right" vertical="center"/>
    </xf>
    <xf numFmtId="0" fontId="17" fillId="10" borderId="0" xfId="0" applyFont="1" applyFill="1" applyBorder="1" applyAlignment="1">
      <alignment vertical="center" shrinkToFit="1"/>
    </xf>
    <xf numFmtId="0" fontId="13" fillId="10" borderId="0" xfId="0" applyFont="1" applyFill="1" applyBorder="1" applyAlignment="1">
      <alignment vertical="center" shrinkToFit="1"/>
    </xf>
    <xf numFmtId="176" fontId="17" fillId="10" borderId="0" xfId="2" applyNumberFormat="1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 shrinkToFit="1"/>
    </xf>
    <xf numFmtId="176" fontId="11" fillId="7" borderId="0" xfId="0" applyNumberFormat="1" applyFont="1" applyFill="1" applyBorder="1" applyAlignment="1">
      <alignment horizontal="right" vertical="center"/>
    </xf>
    <xf numFmtId="176" fontId="11" fillId="7" borderId="0" xfId="0" applyNumberFormat="1" applyFont="1" applyFill="1" applyBorder="1">
      <alignment vertical="center"/>
    </xf>
    <xf numFmtId="38" fontId="11" fillId="0" borderId="3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horizontal="right" vertical="center"/>
    </xf>
    <xf numFmtId="38" fontId="11" fillId="0" borderId="5" xfId="2" applyFont="1" applyFill="1" applyBorder="1">
      <alignment vertical="center"/>
    </xf>
    <xf numFmtId="38" fontId="11" fillId="2" borderId="5" xfId="2" applyFont="1" applyFill="1" applyBorder="1">
      <alignment vertical="center"/>
    </xf>
    <xf numFmtId="176" fontId="11" fillId="0" borderId="0" xfId="0" quotePrefix="1" applyNumberFormat="1" applyFont="1" applyBorder="1" applyAlignment="1">
      <alignment horizontal="right" vertical="center"/>
    </xf>
    <xf numFmtId="176" fontId="11" fillId="4" borderId="4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horizontal="right" vertical="center"/>
    </xf>
    <xf numFmtId="176" fontId="11" fillId="2" borderId="0" xfId="0" quotePrefix="1" applyNumberFormat="1" applyFont="1" applyFill="1" applyBorder="1" applyAlignment="1">
      <alignment horizontal="right" vertical="center"/>
    </xf>
    <xf numFmtId="176" fontId="11" fillId="4" borderId="0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vertical="center"/>
    </xf>
    <xf numFmtId="176" fontId="11" fillId="8" borderId="12" xfId="0" quotePrefix="1" applyNumberFormat="1" applyFont="1" applyFill="1" applyBorder="1" applyAlignment="1">
      <alignment horizontal="right" vertical="center"/>
    </xf>
    <xf numFmtId="176" fontId="11" fillId="0" borderId="0" xfId="0" quotePrefix="1" applyNumberFormat="1" applyFont="1" applyFill="1" applyBorder="1" applyAlignment="1">
      <alignment horizontal="right" vertical="center"/>
    </xf>
    <xf numFmtId="38" fontId="11" fillId="0" borderId="9" xfId="2" quotePrefix="1" applyFont="1" applyBorder="1" applyAlignment="1">
      <alignment horizontal="right" vertical="center"/>
    </xf>
    <xf numFmtId="38" fontId="11" fillId="0" borderId="9" xfId="2" quotePrefix="1" applyFont="1" applyFill="1" applyBorder="1" applyAlignment="1">
      <alignment horizontal="right" vertical="center"/>
    </xf>
    <xf numFmtId="38" fontId="11" fillId="0" borderId="3" xfId="2" quotePrefix="1" applyFont="1" applyFill="1" applyBorder="1" applyAlignment="1">
      <alignment horizontal="right" vertical="center"/>
    </xf>
    <xf numFmtId="38" fontId="11" fillId="0" borderId="5" xfId="2" quotePrefix="1" applyFont="1" applyFill="1" applyBorder="1" applyAlignment="1">
      <alignment horizontal="right" vertical="center"/>
    </xf>
    <xf numFmtId="38" fontId="11" fillId="2" borderId="9" xfId="2" quotePrefix="1" applyFont="1" applyFill="1" applyBorder="1" applyAlignment="1">
      <alignment horizontal="right" vertical="center"/>
    </xf>
    <xf numFmtId="38" fontId="11" fillId="2" borderId="2" xfId="2" quotePrefix="1" applyFont="1" applyFill="1" applyBorder="1" applyAlignment="1">
      <alignment horizontal="right" vertical="center"/>
    </xf>
    <xf numFmtId="38" fontId="11" fillId="0" borderId="0" xfId="2" quotePrefix="1" applyFont="1" applyFill="1" applyBorder="1" applyAlignment="1">
      <alignment horizontal="right" vertical="center"/>
    </xf>
    <xf numFmtId="38" fontId="11" fillId="0" borderId="12" xfId="2" quotePrefix="1" applyFont="1" applyFill="1" applyBorder="1" applyAlignment="1">
      <alignment horizontal="right" vertical="center"/>
    </xf>
    <xf numFmtId="38" fontId="11" fillId="0" borderId="1" xfId="2" quotePrefix="1" applyFont="1" applyFill="1" applyBorder="1" applyAlignment="1">
      <alignment horizontal="right" vertical="center"/>
    </xf>
    <xf numFmtId="0" fontId="12" fillId="4" borderId="9" xfId="0" applyFont="1" applyFill="1" applyBorder="1">
      <alignment vertical="center"/>
    </xf>
    <xf numFmtId="0" fontId="17" fillId="0" borderId="9" xfId="0" applyFont="1" applyBorder="1">
      <alignment vertical="center"/>
    </xf>
    <xf numFmtId="0" fontId="17" fillId="0" borderId="9" xfId="0" applyFont="1" applyBorder="1" applyAlignment="1">
      <alignment vertical="center" shrinkToFit="1"/>
    </xf>
    <xf numFmtId="176" fontId="17" fillId="0" borderId="9" xfId="0" applyNumberFormat="1" applyFont="1" applyBorder="1" applyAlignment="1">
      <alignment vertical="center"/>
    </xf>
    <xf numFmtId="176" fontId="19" fillId="0" borderId="9" xfId="0" applyNumberFormat="1" applyFont="1" applyBorder="1" applyAlignment="1">
      <alignment vertical="center"/>
    </xf>
    <xf numFmtId="179" fontId="17" fillId="0" borderId="5" xfId="1" applyNumberFormat="1" applyFont="1" applyFill="1" applyBorder="1" applyAlignment="1">
      <alignment vertical="center"/>
    </xf>
    <xf numFmtId="179" fontId="19" fillId="0" borderId="5" xfId="1" applyNumberFormat="1" applyFont="1" applyFill="1" applyBorder="1" applyAlignment="1">
      <alignment vertical="center"/>
    </xf>
    <xf numFmtId="0" fontId="17" fillId="0" borderId="10" xfId="0" applyFont="1" applyFill="1" applyBorder="1">
      <alignment vertical="center"/>
    </xf>
    <xf numFmtId="179" fontId="17" fillId="0" borderId="10" xfId="1" applyNumberFormat="1" applyFont="1" applyFill="1" applyBorder="1" applyAlignment="1">
      <alignment vertical="center"/>
    </xf>
    <xf numFmtId="179" fontId="19" fillId="0" borderId="10" xfId="1" applyNumberFormat="1" applyFont="1" applyFill="1" applyBorder="1" applyAlignment="1">
      <alignment vertical="center"/>
    </xf>
    <xf numFmtId="0" fontId="17" fillId="0" borderId="25" xfId="0" applyFont="1" applyBorder="1">
      <alignment vertical="center"/>
    </xf>
    <xf numFmtId="179" fontId="17" fillId="0" borderId="25" xfId="1" applyNumberFormat="1" applyFont="1" applyBorder="1" applyAlignment="1">
      <alignment vertical="center"/>
    </xf>
    <xf numFmtId="179" fontId="19" fillId="0" borderId="25" xfId="1" applyNumberFormat="1" applyFont="1" applyBorder="1" applyAlignment="1">
      <alignment vertical="center"/>
    </xf>
    <xf numFmtId="0" fontId="17" fillId="2" borderId="9" xfId="0" applyFont="1" applyFill="1" applyBorder="1">
      <alignment vertical="center"/>
    </xf>
    <xf numFmtId="181" fontId="17" fillId="0" borderId="9" xfId="0" applyNumberFormat="1" applyFont="1" applyBorder="1" applyAlignment="1">
      <alignment vertical="center"/>
    </xf>
    <xf numFmtId="181" fontId="17" fillId="0" borderId="9" xfId="0" applyNumberFormat="1" applyFont="1" applyFill="1" applyBorder="1" applyAlignment="1">
      <alignment vertical="center"/>
    </xf>
    <xf numFmtId="181" fontId="19" fillId="0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179" fontId="17" fillId="0" borderId="9" xfId="1" applyNumberFormat="1" applyFont="1" applyBorder="1" applyAlignment="1">
      <alignment vertical="center"/>
    </xf>
    <xf numFmtId="179" fontId="17" fillId="0" borderId="9" xfId="1" quotePrefix="1" applyNumberFormat="1" applyFont="1" applyBorder="1" applyAlignment="1">
      <alignment horizontal="right" vertical="center"/>
    </xf>
    <xf numFmtId="179" fontId="19" fillId="0" borderId="9" xfId="1" quotePrefix="1" applyNumberFormat="1" applyFont="1" applyBorder="1" applyAlignment="1">
      <alignment horizontal="right" vertical="center"/>
    </xf>
    <xf numFmtId="176" fontId="17" fillId="0" borderId="9" xfId="0" applyNumberFormat="1" applyFont="1" applyFill="1" applyBorder="1" applyAlignment="1">
      <alignment vertical="center"/>
    </xf>
    <xf numFmtId="176" fontId="17" fillId="7" borderId="9" xfId="0" applyNumberFormat="1" applyFont="1" applyFill="1" applyBorder="1" applyAlignment="1">
      <alignment vertical="center"/>
    </xf>
    <xf numFmtId="176" fontId="42" fillId="7" borderId="9" xfId="0" applyNumberFormat="1" applyFont="1" applyFill="1" applyBorder="1" applyAlignment="1">
      <alignment vertical="center"/>
    </xf>
    <xf numFmtId="38" fontId="13" fillId="0" borderId="9" xfId="2" applyFont="1" applyBorder="1">
      <alignment vertical="center"/>
    </xf>
    <xf numFmtId="38" fontId="13" fillId="0" borderId="9" xfId="2" applyFont="1" applyFill="1" applyBorder="1">
      <alignment vertical="center"/>
    </xf>
    <xf numFmtId="38" fontId="13" fillId="7" borderId="9" xfId="2" applyFont="1" applyFill="1" applyBorder="1">
      <alignment vertical="center"/>
    </xf>
    <xf numFmtId="38" fontId="42" fillId="7" borderId="9" xfId="2" applyFont="1" applyFill="1" applyBorder="1">
      <alignment vertical="center"/>
    </xf>
    <xf numFmtId="0" fontId="17" fillId="0" borderId="26" xfId="0" applyFont="1" applyBorder="1">
      <alignment vertical="center"/>
    </xf>
    <xf numFmtId="0" fontId="17" fillId="0" borderId="26" xfId="0" applyFont="1" applyBorder="1" applyAlignment="1">
      <alignment vertical="center" shrinkToFit="1"/>
    </xf>
    <xf numFmtId="176" fontId="17" fillId="0" borderId="26" xfId="0" applyNumberFormat="1" applyFont="1" applyBorder="1" applyAlignment="1">
      <alignment vertical="center"/>
    </xf>
    <xf numFmtId="0" fontId="17" fillId="4" borderId="12" xfId="0" applyFont="1" applyFill="1" applyBorder="1">
      <alignment vertical="center"/>
    </xf>
    <xf numFmtId="0" fontId="17" fillId="4" borderId="12" xfId="0" applyFont="1" applyFill="1" applyBorder="1" applyAlignment="1">
      <alignment vertical="center" shrinkToFit="1"/>
    </xf>
    <xf numFmtId="176" fontId="17" fillId="4" borderId="12" xfId="0" applyNumberFormat="1" applyFont="1" applyFill="1" applyBorder="1" applyAlignment="1">
      <alignment vertical="center"/>
    </xf>
    <xf numFmtId="176" fontId="17" fillId="4" borderId="27" xfId="0" applyNumberFormat="1" applyFont="1" applyFill="1" applyBorder="1" applyAlignment="1">
      <alignment vertical="center"/>
    </xf>
    <xf numFmtId="176" fontId="19" fillId="4" borderId="27" xfId="0" applyNumberFormat="1" applyFont="1" applyFill="1" applyBorder="1" applyAlignment="1">
      <alignment vertical="center"/>
    </xf>
    <xf numFmtId="0" fontId="17" fillId="0" borderId="23" xfId="0" applyFont="1" applyFill="1" applyBorder="1">
      <alignment vertical="center"/>
    </xf>
    <xf numFmtId="0" fontId="17" fillId="0" borderId="23" xfId="0" applyFont="1" applyFill="1" applyBorder="1" applyAlignment="1">
      <alignment vertical="center" shrinkToFit="1"/>
    </xf>
    <xf numFmtId="179" fontId="17" fillId="0" borderId="23" xfId="1" applyNumberFormat="1" applyFont="1" applyFill="1" applyBorder="1" applyAlignment="1">
      <alignment vertical="center"/>
    </xf>
    <xf numFmtId="179" fontId="19" fillId="0" borderId="23" xfId="1" applyNumberFormat="1" applyFont="1" applyFill="1" applyBorder="1" applyAlignment="1">
      <alignment vertical="center"/>
    </xf>
    <xf numFmtId="0" fontId="17" fillId="0" borderId="22" xfId="0" applyFont="1" applyFill="1" applyBorder="1">
      <alignment vertical="center"/>
    </xf>
    <xf numFmtId="0" fontId="17" fillId="0" borderId="22" xfId="0" applyFont="1" applyFill="1" applyBorder="1" applyAlignment="1">
      <alignment vertical="center" shrinkToFit="1"/>
    </xf>
    <xf numFmtId="179" fontId="17" fillId="0" borderId="22" xfId="1" applyNumberFormat="1" applyFont="1" applyBorder="1" applyAlignment="1">
      <alignment vertical="center"/>
    </xf>
    <xf numFmtId="179" fontId="17" fillId="0" borderId="22" xfId="1" applyNumberFormat="1" applyFont="1" applyFill="1" applyBorder="1" applyAlignment="1">
      <alignment vertical="center"/>
    </xf>
    <xf numFmtId="179" fontId="19" fillId="0" borderId="22" xfId="1" applyNumberFormat="1" applyFont="1" applyFill="1" applyBorder="1" applyAlignment="1">
      <alignment vertical="center"/>
    </xf>
    <xf numFmtId="178" fontId="17" fillId="0" borderId="0" xfId="2" applyNumberFormat="1" applyFont="1" applyBorder="1" applyAlignment="1">
      <alignment vertical="center"/>
    </xf>
    <xf numFmtId="40" fontId="17" fillId="2" borderId="9" xfId="2" applyNumberFormat="1" applyFont="1" applyFill="1" applyBorder="1" applyAlignment="1">
      <alignment horizontal="right" vertical="center"/>
    </xf>
    <xf numFmtId="180" fontId="17" fillId="0" borderId="9" xfId="0" applyNumberFormat="1" applyFont="1" applyBorder="1" applyAlignment="1">
      <alignment vertical="center"/>
    </xf>
    <xf numFmtId="180" fontId="17" fillId="0" borderId="9" xfId="0" applyNumberFormat="1" applyFont="1" applyFill="1" applyBorder="1" applyAlignment="1">
      <alignment vertical="center"/>
    </xf>
    <xf numFmtId="180" fontId="17" fillId="2" borderId="9" xfId="0" applyNumberFormat="1" applyFont="1" applyFill="1" applyBorder="1" applyAlignment="1">
      <alignment vertical="center"/>
    </xf>
    <xf numFmtId="0" fontId="17" fillId="0" borderId="5" xfId="0" applyFont="1" applyBorder="1">
      <alignment vertical="center"/>
    </xf>
    <xf numFmtId="0" fontId="17" fillId="0" borderId="5" xfId="0" applyFont="1" applyBorder="1" applyAlignment="1">
      <alignment vertical="center" shrinkToFit="1"/>
    </xf>
    <xf numFmtId="180" fontId="17" fillId="0" borderId="5" xfId="0" applyNumberFormat="1" applyFont="1" applyBorder="1" applyAlignment="1">
      <alignment vertical="center"/>
    </xf>
    <xf numFmtId="180" fontId="17" fillId="0" borderId="5" xfId="0" applyNumberFormat="1" applyFont="1" applyFill="1" applyBorder="1" applyAlignment="1">
      <alignment vertical="center"/>
    </xf>
    <xf numFmtId="180" fontId="17" fillId="2" borderId="5" xfId="0" applyNumberFormat="1" applyFont="1" applyFill="1" applyBorder="1" applyAlignment="1">
      <alignment vertical="center"/>
    </xf>
    <xf numFmtId="180" fontId="17" fillId="7" borderId="5" xfId="0" applyNumberFormat="1" applyFont="1" applyFill="1" applyBorder="1" applyAlignment="1">
      <alignment vertical="center"/>
    </xf>
    <xf numFmtId="0" fontId="17" fillId="0" borderId="9" xfId="0" applyFont="1" applyFill="1" applyBorder="1">
      <alignment vertical="center"/>
    </xf>
    <xf numFmtId="0" fontId="21" fillId="0" borderId="9" xfId="0" applyFont="1" applyFill="1" applyBorder="1" applyAlignment="1">
      <alignment vertical="center" wrapText="1" shrinkToFit="1"/>
    </xf>
    <xf numFmtId="38" fontId="17" fillId="0" borderId="9" xfId="2" applyNumberFormat="1" applyFont="1" applyFill="1" applyBorder="1">
      <alignment vertical="center"/>
    </xf>
    <xf numFmtId="38" fontId="17" fillId="7" borderId="9" xfId="2" applyNumberFormat="1" applyFont="1" applyFill="1" applyBorder="1">
      <alignment vertical="center"/>
    </xf>
    <xf numFmtId="38" fontId="19" fillId="7" borderId="9" xfId="2" applyNumberFormat="1" applyFont="1" applyFill="1" applyBorder="1">
      <alignment vertical="center"/>
    </xf>
    <xf numFmtId="181" fontId="17" fillId="7" borderId="9" xfId="0" applyNumberFormat="1" applyFont="1" applyFill="1" applyBorder="1" applyAlignment="1">
      <alignment vertical="center"/>
    </xf>
    <xf numFmtId="181" fontId="19" fillId="7" borderId="9" xfId="0" applyNumberFormat="1" applyFont="1" applyFill="1" applyBorder="1" applyAlignment="1">
      <alignment vertical="center"/>
    </xf>
    <xf numFmtId="177" fontId="17" fillId="0" borderId="9" xfId="2" applyNumberFormat="1" applyFont="1" applyFill="1" applyBorder="1" applyAlignment="1">
      <alignment vertical="center"/>
    </xf>
    <xf numFmtId="177" fontId="17" fillId="7" borderId="9" xfId="2" applyNumberFormat="1" applyFont="1" applyFill="1" applyBorder="1" applyAlignment="1">
      <alignment vertical="center"/>
    </xf>
    <xf numFmtId="177" fontId="19" fillId="7" borderId="9" xfId="2" applyNumberFormat="1" applyFont="1" applyFill="1" applyBorder="1" applyAlignment="1">
      <alignment vertical="center"/>
    </xf>
    <xf numFmtId="179" fontId="17" fillId="0" borderId="9" xfId="1" applyNumberFormat="1" applyFont="1" applyFill="1" applyBorder="1" applyAlignment="1">
      <alignment vertical="center"/>
    </xf>
    <xf numFmtId="179" fontId="17" fillId="0" borderId="9" xfId="1" applyNumberFormat="1" applyFont="1" applyFill="1" applyBorder="1" applyAlignment="1">
      <alignment horizontal="right" vertical="center"/>
    </xf>
    <xf numFmtId="179" fontId="19" fillId="0" borderId="9" xfId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 shrinkToFit="1"/>
    </xf>
    <xf numFmtId="0" fontId="17" fillId="4" borderId="3" xfId="0" applyFont="1" applyFill="1" applyBorder="1" applyAlignment="1">
      <alignment horizontal="left" vertical="center" shrinkToFit="1"/>
    </xf>
    <xf numFmtId="0" fontId="17" fillId="4" borderId="3" xfId="0" applyFont="1" applyFill="1" applyBorder="1" applyAlignment="1">
      <alignment vertical="center" shrinkToFit="1"/>
    </xf>
    <xf numFmtId="176" fontId="17" fillId="4" borderId="3" xfId="2" applyNumberFormat="1" applyFont="1" applyFill="1" applyBorder="1" applyAlignment="1">
      <alignment horizontal="right" vertical="center"/>
    </xf>
    <xf numFmtId="176" fontId="19" fillId="4" borderId="10" xfId="2" applyNumberFormat="1" applyFont="1" applyFill="1" applyBorder="1" applyAlignment="1">
      <alignment horizontal="right" vertical="center"/>
    </xf>
    <xf numFmtId="176" fontId="17" fillId="0" borderId="3" xfId="0" applyNumberFormat="1" applyFont="1" applyBorder="1" applyAlignment="1">
      <alignment horizontal="right" vertical="center"/>
    </xf>
    <xf numFmtId="0" fontId="14" fillId="3" borderId="24" xfId="0" applyFont="1" applyFill="1" applyBorder="1" applyAlignment="1">
      <alignment horizontal="center" vertical="center" shrinkToFit="1"/>
    </xf>
    <xf numFmtId="0" fontId="7" fillId="0" borderId="24" xfId="0" applyFont="1" applyFill="1" applyBorder="1">
      <alignment vertical="center"/>
    </xf>
    <xf numFmtId="176" fontId="14" fillId="0" borderId="0" xfId="0" applyNumberFormat="1" applyFont="1" applyBorder="1" applyAlignment="1">
      <alignment horizontal="right" vertical="center"/>
    </xf>
    <xf numFmtId="176" fontId="19" fillId="4" borderId="0" xfId="0" applyNumberFormat="1" applyFont="1" applyFill="1" applyBorder="1" applyAlignment="1">
      <alignment vertical="center"/>
    </xf>
    <xf numFmtId="176" fontId="17" fillId="4" borderId="10" xfId="2" applyNumberFormat="1" applyFont="1" applyFill="1" applyBorder="1" applyAlignment="1">
      <alignment horizontal="right" vertical="center"/>
    </xf>
    <xf numFmtId="176" fontId="19" fillId="9" borderId="0" xfId="0" applyNumberFormat="1" applyFont="1" applyFill="1" applyBorder="1">
      <alignment vertical="center"/>
    </xf>
    <xf numFmtId="0" fontId="11" fillId="0" borderId="8" xfId="0" applyFont="1" applyFill="1" applyBorder="1" applyAlignment="1">
      <alignment vertical="center"/>
    </xf>
    <xf numFmtId="0" fontId="10" fillId="0" borderId="8" xfId="0" applyFont="1" applyFill="1" applyBorder="1">
      <alignment vertical="center"/>
    </xf>
    <xf numFmtId="0" fontId="22" fillId="0" borderId="8" xfId="0" applyFont="1" applyBorder="1" applyAlignment="1">
      <alignment horizontal="right"/>
    </xf>
    <xf numFmtId="0" fontId="22" fillId="0" borderId="8" xfId="0" applyFont="1" applyBorder="1" applyAlignment="1">
      <alignment wrapText="1"/>
    </xf>
    <xf numFmtId="0" fontId="43" fillId="0" borderId="1" xfId="0" applyFont="1" applyBorder="1">
      <alignment vertical="center"/>
    </xf>
    <xf numFmtId="0" fontId="43" fillId="0" borderId="0" xfId="0" applyFont="1" applyFill="1" applyBorder="1">
      <alignment vertical="center"/>
    </xf>
    <xf numFmtId="176" fontId="44" fillId="7" borderId="9" xfId="0" applyNumberFormat="1" applyFont="1" applyFill="1" applyBorder="1" applyAlignment="1">
      <alignment vertical="center"/>
    </xf>
    <xf numFmtId="38" fontId="44" fillId="7" borderId="9" xfId="2" applyFont="1" applyFill="1" applyBorder="1">
      <alignment vertical="center"/>
    </xf>
    <xf numFmtId="176" fontId="44" fillId="0" borderId="9" xfId="0" applyNumberFormat="1" applyFont="1" applyBorder="1" applyAlignment="1">
      <alignment vertical="center"/>
    </xf>
    <xf numFmtId="176" fontId="44" fillId="0" borderId="26" xfId="0" applyNumberFormat="1" applyFont="1" applyBorder="1" applyAlignment="1">
      <alignment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40" fontId="19" fillId="0" borderId="9" xfId="2" applyNumberFormat="1" applyFont="1" applyFill="1" applyBorder="1" applyAlignment="1">
      <alignment horizontal="right" vertical="center"/>
    </xf>
    <xf numFmtId="180" fontId="19" fillId="0" borderId="9" xfId="0" applyNumberFormat="1" applyFont="1" applyFill="1" applyBorder="1" applyAlignment="1">
      <alignment vertical="center"/>
    </xf>
    <xf numFmtId="180" fontId="19" fillId="0" borderId="5" xfId="0" applyNumberFormat="1" applyFont="1" applyFill="1" applyBorder="1" applyAlignment="1">
      <alignment vertical="center"/>
    </xf>
    <xf numFmtId="176" fontId="11" fillId="2" borderId="3" xfId="0" applyNumberFormat="1" applyFont="1" applyFill="1" applyBorder="1" applyAlignment="1">
      <alignment horizontal="right" vertical="center"/>
    </xf>
    <xf numFmtId="0" fontId="11" fillId="3" borderId="24" xfId="0" applyFont="1" applyFill="1" applyBorder="1" applyAlignment="1">
      <alignment horizontal="center" vertical="center" shrinkToFit="1"/>
    </xf>
    <xf numFmtId="38" fontId="11" fillId="0" borderId="2" xfId="2" quotePrefix="1" applyFont="1" applyFill="1" applyBorder="1" applyAlignment="1">
      <alignment horizontal="right" vertical="center"/>
    </xf>
    <xf numFmtId="0" fontId="41" fillId="0" borderId="0" xfId="0" applyFont="1" applyFill="1">
      <alignment vertical="center"/>
    </xf>
    <xf numFmtId="0" fontId="45" fillId="0" borderId="1" xfId="0" applyFont="1" applyBorder="1">
      <alignment vertical="center"/>
    </xf>
    <xf numFmtId="176" fontId="19" fillId="0" borderId="2" xfId="2" applyNumberFormat="1" applyFont="1" applyFill="1" applyBorder="1" applyAlignment="1">
      <alignment horizontal="right" vertical="center"/>
    </xf>
    <xf numFmtId="176" fontId="19" fillId="4" borderId="9" xfId="2" applyNumberFormat="1" applyFont="1" applyFill="1" applyBorder="1" applyAlignment="1">
      <alignment horizontal="right" vertical="center"/>
    </xf>
    <xf numFmtId="176" fontId="19" fillId="4" borderId="5" xfId="2" applyNumberFormat="1" applyFont="1" applyFill="1" applyBorder="1" applyAlignment="1">
      <alignment horizontal="right" vertical="center"/>
    </xf>
    <xf numFmtId="178" fontId="13" fillId="0" borderId="0" xfId="2" quotePrefix="1" applyNumberFormat="1" applyFont="1" applyFill="1" applyAlignment="1">
      <alignment horizontal="right" vertical="center"/>
    </xf>
    <xf numFmtId="176" fontId="17" fillId="0" borderId="3" xfId="0" quotePrefix="1" applyNumberFormat="1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40" fontId="17" fillId="0" borderId="9" xfId="2" applyNumberFormat="1" applyFont="1" applyFill="1" applyBorder="1" applyAlignment="1">
      <alignment horizontal="right" vertical="center"/>
    </xf>
    <xf numFmtId="176" fontId="17" fillId="0" borderId="12" xfId="2" applyNumberFormat="1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right" vertical="center" shrinkToFit="1"/>
    </xf>
    <xf numFmtId="0" fontId="11" fillId="3" borderId="0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 shrinkToFit="1"/>
    </xf>
    <xf numFmtId="178" fontId="13" fillId="0" borderId="0" xfId="2" applyNumberFormat="1" applyFont="1" applyFill="1" applyAlignment="1">
      <alignment vertical="center" shrinkToFit="1"/>
    </xf>
    <xf numFmtId="178" fontId="13" fillId="2" borderId="0" xfId="2" applyNumberFormat="1" applyFont="1" applyFill="1" applyAlignment="1">
      <alignment vertical="center" shrinkToFit="1"/>
    </xf>
    <xf numFmtId="0" fontId="16" fillId="0" borderId="0" xfId="0" applyFont="1" applyFill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176" fontId="14" fillId="0" borderId="2" xfId="0" applyNumberFormat="1" applyFont="1" applyFill="1" applyBorder="1" applyAlignment="1">
      <alignment horizontal="right" vertical="center"/>
    </xf>
    <xf numFmtId="38" fontId="40" fillId="6" borderId="0" xfId="2" applyFont="1" applyFill="1" applyBorder="1" applyAlignment="1">
      <alignment vertical="center" shrinkToFit="1"/>
    </xf>
    <xf numFmtId="0" fontId="40" fillId="6" borderId="0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40" fillId="6" borderId="0" xfId="0" applyFont="1" applyFill="1" applyAlignment="1">
      <alignment vertical="center" wrapText="1"/>
    </xf>
    <xf numFmtId="0" fontId="40" fillId="0" borderId="0" xfId="0" applyFont="1" applyFill="1" applyAlignment="1">
      <alignment vertical="center" wrapText="1"/>
    </xf>
    <xf numFmtId="3" fontId="16" fillId="0" borderId="0" xfId="0" applyNumberFormat="1" applyFont="1" applyFill="1">
      <alignment vertical="center"/>
    </xf>
    <xf numFmtId="176" fontId="19" fillId="0" borderId="10" xfId="2" applyNumberFormat="1" applyFont="1" applyFill="1" applyBorder="1">
      <alignment vertical="center"/>
    </xf>
    <xf numFmtId="176" fontId="19" fillId="4" borderId="23" xfId="0" applyNumberFormat="1" applyFont="1" applyFill="1" applyBorder="1">
      <alignment vertical="center"/>
    </xf>
    <xf numFmtId="183" fontId="19" fillId="2" borderId="0" xfId="2" applyNumberFormat="1" applyFont="1" applyFill="1" applyBorder="1" applyAlignment="1">
      <alignment horizontal="right" vertical="center"/>
    </xf>
    <xf numFmtId="176" fontId="19" fillId="0" borderId="3" xfId="0" applyNumberFormat="1" applyFont="1" applyFill="1" applyBorder="1">
      <alignment vertical="center"/>
    </xf>
    <xf numFmtId="176" fontId="42" fillId="0" borderId="9" xfId="0" applyNumberFormat="1" applyFont="1" applyBorder="1" applyAlignment="1">
      <alignment vertical="center"/>
    </xf>
    <xf numFmtId="176" fontId="42" fillId="0" borderId="26" xfId="0" applyNumberFormat="1" applyFont="1" applyBorder="1" applyAlignment="1">
      <alignment vertical="center"/>
    </xf>
    <xf numFmtId="0" fontId="7" fillId="3" borderId="24" xfId="0" applyFont="1" applyFill="1" applyBorder="1">
      <alignment vertical="center"/>
    </xf>
    <xf numFmtId="0" fontId="8" fillId="0" borderId="24" xfId="0" applyFont="1" applyFill="1" applyBorder="1">
      <alignment vertical="center"/>
    </xf>
    <xf numFmtId="0" fontId="25" fillId="0" borderId="24" xfId="0" applyFont="1" applyFill="1" applyBorder="1">
      <alignment vertical="center"/>
    </xf>
    <xf numFmtId="0" fontId="13" fillId="4" borderId="1" xfId="0" applyFont="1" applyFill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4" borderId="9" xfId="0" applyFont="1" applyFill="1" applyBorder="1" applyAlignment="1">
      <alignment horizontal="left" vertical="center" shrinkToFit="1"/>
    </xf>
    <xf numFmtId="0" fontId="17" fillId="4" borderId="5" xfId="0" applyFont="1" applyFill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0" borderId="3" xfId="0" applyFont="1" applyFill="1" applyBorder="1" applyAlignment="1">
      <alignment horizontal="left" vertical="center" shrinkToFit="1"/>
    </xf>
    <xf numFmtId="0" fontId="11" fillId="3" borderId="2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shrinkToFit="1"/>
    </xf>
    <xf numFmtId="0" fontId="17" fillId="0" borderId="2" xfId="0" applyFont="1" applyFill="1" applyBorder="1" applyAlignment="1">
      <alignment horizontal="left" vertical="center" shrinkToFit="1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桁区切り 2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E8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B2B2B2"/>
      <rgbColor rgb="00DDDDDD"/>
      <rgbColor rgb="00F8F8F8"/>
      <rgbColor rgb="004D4D4D"/>
      <rgbColor rgb="00FFFFCC"/>
      <rgbColor rgb="00CCCCFF"/>
      <rgbColor rgb="00E1F4FF"/>
      <rgbColor rgb="004D4D4D"/>
      <rgbColor rgb="00000080"/>
      <rgbColor rgb="00FF00FF"/>
      <rgbColor rgb="00FFE98B"/>
      <rgbColor rgb="0000FFFF"/>
      <rgbColor rgb="00800080"/>
      <rgbColor rgb="00800000"/>
      <rgbColor rgb="00008080"/>
      <rgbColor rgb="000000FF"/>
      <rgbColor rgb="009BC8FF"/>
      <rgbColor rgb="00CCFFFF"/>
      <rgbColor rgb="00CCFFCC"/>
      <rgbColor rgb="00FFFF99"/>
      <rgbColor rgb="00CCECFF"/>
      <rgbColor rgb="004D4D4D"/>
      <rgbColor rgb="00CC99FF"/>
      <rgbColor rgb="00FFCC99"/>
      <rgbColor rgb="000061D6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0061D6"/>
      <rgbColor rgb="00003300"/>
      <rgbColor rgb="00333300"/>
      <rgbColor rgb="00993300"/>
      <rgbColor rgb="00993366"/>
      <rgbColor rgb="00333399"/>
      <rgbColor rgb="005F5F5F"/>
    </indexedColors>
    <mruColors>
      <color rgb="FFFF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9641180678998"/>
          <c:y val="7.9470151433831765E-2"/>
          <c:w val="0.86799353313737315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連PL!$C$6</c:f>
              <c:strCache>
                <c:ptCount val="1"/>
                <c:pt idx="0">
                  <c:v>Net Sales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E2-45DA-8EB0-3E983EC8ED28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E2-45DA-8EB0-3E983EC8ED28}"/>
              </c:ext>
            </c:extLst>
          </c:dPt>
          <c:dLbls>
            <c:dLbl>
              <c:idx val="0"/>
              <c:layout>
                <c:manualLayout>
                  <c:x val="4.0146652557009992E-3"/>
                  <c:y val="-0.331069510350941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2-45DA-8EB0-3E983EC8ED28}"/>
                </c:ext>
              </c:extLst>
            </c:dLbl>
            <c:dLbl>
              <c:idx val="1"/>
              <c:layout>
                <c:manualLayout>
                  <c:x val="1.3779183446875889E-3"/>
                  <c:y val="-0.391745871067238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2-45DA-8EB0-3E983EC8ED28}"/>
                </c:ext>
              </c:extLst>
            </c:dLbl>
            <c:dLbl>
              <c:idx val="2"/>
              <c:layout>
                <c:manualLayout>
                  <c:x val="0"/>
                  <c:y val="-0.3835978835978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7A-4075-8621-B755A41C4EFE}"/>
                </c:ext>
              </c:extLst>
            </c:dLbl>
            <c:dLbl>
              <c:idx val="14"/>
              <c:layout>
                <c:manualLayout>
                  <c:x val="0"/>
                  <c:y val="-0.35714285714285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A-4075-8621-B755A41C4EFE}"/>
                </c:ext>
              </c:extLst>
            </c:dLbl>
            <c:dLbl>
              <c:idx val="15"/>
              <c:layout>
                <c:manualLayout>
                  <c:x val="-5.3071513864932996E-3"/>
                  <c:y val="-0.352345298392424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CE-41C8-8C2B-5986FBB182B2}"/>
                </c:ext>
              </c:extLst>
            </c:dLbl>
            <c:dLbl>
              <c:idx val="16"/>
              <c:layout>
                <c:manualLayout>
                  <c:x val="2.6366676175279022E-3"/>
                  <c:y val="-0.362381363244176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04-40A8-9A94-08E250C1E0FC}"/>
                </c:ext>
              </c:extLst>
            </c:dLbl>
            <c:dLbl>
              <c:idx val="17"/>
              <c:layout>
                <c:manualLayout>
                  <c:x val="5.2733352350557558E-3"/>
                  <c:y val="-0.388265746333045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04-40A8-9A94-08E250C1E0FC}"/>
                </c:ext>
              </c:extLst>
            </c:dLbl>
            <c:dLbl>
              <c:idx val="18"/>
              <c:layout>
                <c:manualLayout>
                  <c:x val="7.9100028525836089E-3"/>
                  <c:y val="-0.36669542709232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04-40A8-9A94-08E250C1E0FC}"/>
                </c:ext>
              </c:extLst>
            </c:dLbl>
            <c:dLbl>
              <c:idx val="19"/>
              <c:layout>
                <c:manualLayout>
                  <c:x val="0"/>
                  <c:y val="-0.358067299396031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04-40A8-9A94-08E250C1E0FC}"/>
                </c:ext>
              </c:extLst>
            </c:dLbl>
            <c:dLbl>
              <c:idx val="20"/>
              <c:layout>
                <c:manualLayout>
                  <c:x val="0"/>
                  <c:y val="-0.37100949094046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0A-4056-815D-E0D0E29198F8}"/>
                </c:ext>
              </c:extLst>
            </c:dLbl>
            <c:dLbl>
              <c:idx val="21"/>
              <c:layout>
                <c:manualLayout>
                  <c:x val="0"/>
                  <c:y val="-0.37100949094046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0A-4056-815D-E0D0E29198F8}"/>
                </c:ext>
              </c:extLst>
            </c:dLbl>
            <c:dLbl>
              <c:idx val="22"/>
              <c:layout>
                <c:manualLayout>
                  <c:x val="4.0146286881003468E-3"/>
                  <c:y val="-0.292512210808086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E2-45DA-8EB0-3E983EC8ED28}"/>
                </c:ext>
              </c:extLst>
            </c:dLbl>
            <c:dLbl>
              <c:idx val="23"/>
              <c:layout>
                <c:manualLayout>
                  <c:x val="5.8230251898460797E-3"/>
                  <c:y val="-0.302767899045731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2-45DA-8EB0-3E983EC8ED28}"/>
                </c:ext>
              </c:extLst>
            </c:dLbl>
            <c:dLbl>
              <c:idx val="24"/>
              <c:layout>
                <c:manualLayout>
                  <c:x val="4.014592120499612E-3"/>
                  <c:y val="-0.313148041925222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2-45DA-8EB0-3E983EC8ED28}"/>
                </c:ext>
              </c:extLst>
            </c:dLbl>
            <c:dLbl>
              <c:idx val="25"/>
              <c:layout>
                <c:manualLayout>
                  <c:x val="2.20634890083971E-3"/>
                  <c:y val="-0.3302695937842206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2-45DA-8EB0-3E983EC8ED28}"/>
                </c:ext>
              </c:extLst>
            </c:dLbl>
            <c:dLbl>
              <c:idx val="26"/>
              <c:layout>
                <c:manualLayout>
                  <c:x val="2.2062887221628177E-3"/>
                  <c:y val="-0.31035952796668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2-45DA-8EB0-3E983EC8ED28}"/>
                </c:ext>
              </c:extLst>
            </c:dLbl>
            <c:dLbl>
              <c:idx val="27"/>
              <c:layout>
                <c:manualLayout>
                  <c:x val="-2.7882241026298994E-4"/>
                  <c:y val="-0.346965888323493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2-45DA-8EB0-3E983EC8ED28}"/>
                </c:ext>
              </c:extLst>
            </c:dLbl>
            <c:dLbl>
              <c:idx val="28"/>
              <c:layout>
                <c:manualLayout>
                  <c:x val="4.0147088349848743E-3"/>
                  <c:y val="-0.3643458309433175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E2-45DA-8EB0-3E983EC8ED28}"/>
                </c:ext>
              </c:extLst>
            </c:dLbl>
            <c:dLbl>
              <c:idx val="29"/>
              <c:layout>
                <c:manualLayout>
                  <c:x val="4.0145956263411952E-3"/>
                  <c:y val="-0.385926891588882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2-45DA-8EB0-3E983EC8ED28}"/>
                </c:ext>
              </c:extLst>
            </c:dLbl>
            <c:dLbl>
              <c:idx val="30"/>
              <c:layout>
                <c:manualLayout>
                  <c:x val="0"/>
                  <c:y val="-0.384105960264900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E2-45DA-8EB0-3E983EC8ED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連PL!$D$5:$Q$5</c15:sqref>
                  </c15:fullRef>
                </c:ext>
              </c:extLst>
              <c:f>(連PL!$D$5:$F$5,連PL!$H$5:$Q$5)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連PL!$D$6:$Q$6</c15:sqref>
                  </c15:fullRef>
                </c:ext>
              </c:extLst>
              <c:f>(連PL!$D$6:$F$6,連PL!$H$6:$Q$6)</c:f>
              <c:numCache>
                <c:formatCode>#,##0;"△ "#,##0</c:formatCode>
                <c:ptCount val="10"/>
                <c:pt idx="0">
                  <c:v>32604</c:v>
                </c:pt>
                <c:pt idx="1">
                  <c:v>29290</c:v>
                </c:pt>
                <c:pt idx="2">
                  <c:v>32500</c:v>
                </c:pt>
                <c:pt idx="3">
                  <c:v>30485</c:v>
                </c:pt>
                <c:pt idx="4">
                  <c:v>29792</c:v>
                </c:pt>
                <c:pt idx="5">
                  <c:v>31024</c:v>
                </c:pt>
                <c:pt idx="6">
                  <c:v>30393</c:v>
                </c:pt>
                <c:pt idx="7">
                  <c:v>23641</c:v>
                </c:pt>
                <c:pt idx="8">
                  <c:v>23560</c:v>
                </c:pt>
                <c:pt idx="9">
                  <c:v>22499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E2-45DA-8EB0-3E983EC8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718120"/>
        <c:axId val="1"/>
      </c:barChart>
      <c:catAx>
        <c:axId val="220718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181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8415889420878"/>
          <c:y val="0.17491805550631545"/>
          <c:w val="0.809107522017569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グラフ3!$B$47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グラフ3!$F$44:$Q$44</c15:sqref>
                  </c15:fullRef>
                </c:ext>
              </c:extLst>
              <c:f>グラフ3!$H$44:$Q$44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グラフ3!$F$47:$Q$47</c15:sqref>
                  </c15:fullRef>
                </c:ext>
              </c:extLst>
              <c:f>グラフ3!$H$47:$Q$47</c:f>
              <c:numCache>
                <c:formatCode>#,##0_);[Red]\(#,##0\)</c:formatCode>
                <c:ptCount val="10"/>
                <c:pt idx="0">
                  <c:v>11271</c:v>
                </c:pt>
                <c:pt idx="1">
                  <c:v>11221</c:v>
                </c:pt>
                <c:pt idx="2">
                  <c:v>10446</c:v>
                </c:pt>
                <c:pt idx="3">
                  <c:v>10146</c:v>
                </c:pt>
                <c:pt idx="4">
                  <c:v>10182</c:v>
                </c:pt>
                <c:pt idx="5">
                  <c:v>8755</c:v>
                </c:pt>
                <c:pt idx="6">
                  <c:v>9014</c:v>
                </c:pt>
                <c:pt idx="7">
                  <c:v>7932</c:v>
                </c:pt>
                <c:pt idx="8">
                  <c:v>6409</c:v>
                </c:pt>
                <c:pt idx="9">
                  <c:v>5320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8C-4C29-9795-8CE3E43E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9351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グラフ3!$B$48</c:f>
              <c:strCache>
                <c:ptCount val="1"/>
                <c:pt idx="0">
                  <c:v>固定比率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グラフ3!$F$44:$Q$44</c15:sqref>
                  </c15:fullRef>
                </c:ext>
              </c:extLst>
              <c:f>グラフ3!$H$44:$Q$44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グラフ3!$F$48:$Q$48</c15:sqref>
                  </c15:fullRef>
                </c:ext>
              </c:extLst>
              <c:f>グラフ3!$H$48:$Q$48</c:f>
              <c:numCache>
                <c:formatCode>0.0%</c:formatCode>
                <c:ptCount val="10"/>
                <c:pt idx="0">
                  <c:v>0.75336991412482768</c:v>
                </c:pt>
                <c:pt idx="1">
                  <c:v>0.69435471175613594</c:v>
                </c:pt>
                <c:pt idx="2">
                  <c:v>0.62999885480805429</c:v>
                </c:pt>
                <c:pt idx="3">
                  <c:v>0.89801525371798097</c:v>
                </c:pt>
                <c:pt idx="4">
                  <c:v>2.0479031474309362</c:v>
                </c:pt>
                <c:pt idx="5">
                  <c:v>1.1757596862226036</c:v>
                </c:pt>
                <c:pt idx="6">
                  <c:v>0.7820353310713416</c:v>
                </c:pt>
                <c:pt idx="7">
                  <c:v>0.60628114193826232</c:v>
                </c:pt>
                <c:pt idx="8">
                  <c:v>0.49983700653533603</c:v>
                </c:pt>
                <c:pt idx="9">
                  <c:v>0.37904085095584994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A8C-4C29-9795-8CE3E43E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93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935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.2000000000000002"/>
          <c:min val="0.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30000000000000004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グラフ3!$B$49</c:f>
              <c:strCache>
                <c:ptCount val="1"/>
                <c:pt idx="0">
                  <c:v>自己資本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グラフ3!$F$44:$Q$44</c15:sqref>
                  </c15:fullRef>
                </c:ext>
              </c:extLst>
              <c:f>グラフ3!$H$44:$Q$44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グラフ3!$F$49:$Q$49</c15:sqref>
                  </c15:fullRef>
                </c:ext>
              </c:extLst>
              <c:f>グラフ3!$H$49:$Q$49</c:f>
              <c:numCache>
                <c:formatCode>#,##0_);[Red]\(#,##0\)</c:formatCode>
                <c:ptCount val="10"/>
                <c:pt idx="0">
                  <c:v>14961</c:v>
                </c:pt>
                <c:pt idx="1">
                  <c:v>16160</c:v>
                </c:pt>
                <c:pt idx="2">
                  <c:v>16582</c:v>
                </c:pt>
                <c:pt idx="3">
                  <c:v>11299</c:v>
                </c:pt>
                <c:pt idx="4">
                  <c:v>4971</c:v>
                </c:pt>
                <c:pt idx="5">
                  <c:v>7446</c:v>
                </c:pt>
                <c:pt idx="6">
                  <c:v>11527</c:v>
                </c:pt>
                <c:pt idx="7">
                  <c:v>13084</c:v>
                </c:pt>
                <c:pt idx="8">
                  <c:v>12822</c:v>
                </c:pt>
                <c:pt idx="9">
                  <c:v>14037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E7-4D01-9D20-D7E6FB54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8667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グラフ3!$B$50</c:f>
              <c:strCache>
                <c:ptCount val="1"/>
                <c:pt idx="0">
                  <c:v>自己資本比率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グラフ3!$F$44:$Q$44</c15:sqref>
                  </c15:fullRef>
                </c:ext>
              </c:extLst>
              <c:f>グラフ3!$H$44:$Q$44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グラフ3!$F$50:$Q$50</c15:sqref>
                  </c15:fullRef>
                </c:ext>
              </c:extLst>
              <c:f>グラフ3!$H$50:$Q$50</c:f>
              <c:numCache>
                <c:formatCode>0.0%</c:formatCode>
                <c:ptCount val="10"/>
                <c:pt idx="0">
                  <c:v>0.56443859123937068</c:v>
                </c:pt>
                <c:pt idx="1">
                  <c:v>0.64469731786092699</c:v>
                </c:pt>
                <c:pt idx="2">
                  <c:v>0.62349313817657503</c:v>
                </c:pt>
                <c:pt idx="3">
                  <c:v>0.44070786105348392</c:v>
                </c:pt>
                <c:pt idx="4">
                  <c:v>0.21327441406488776</c:v>
                </c:pt>
                <c:pt idx="5">
                  <c:v>0.33416125359216825</c:v>
                </c:pt>
                <c:pt idx="6">
                  <c:v>0.55033651185226107</c:v>
                </c:pt>
                <c:pt idx="7">
                  <c:v>0.63389852794309398</c:v>
                </c:pt>
                <c:pt idx="8">
                  <c:v>0.65496254700778567</c:v>
                </c:pt>
                <c:pt idx="9">
                  <c:v>0.68569687202422791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DE7-4D01-9D20-D7E6FB54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8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86672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86956521739126E-2"/>
          <c:y val="0.17491805550631545"/>
          <c:w val="0.90956521739130436"/>
          <c:h val="0.68977120001547032"/>
        </c:manualLayout>
      </c:layout>
      <c:lineChart>
        <c:grouping val="standard"/>
        <c:varyColors val="0"/>
        <c:ser>
          <c:idx val="1"/>
          <c:order val="0"/>
          <c:tx>
            <c:strRef>
              <c:f>グラフ3!$B$51</c:f>
              <c:strCache>
                <c:ptCount val="1"/>
                <c:pt idx="0">
                  <c:v>総資産回転率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グラフ3!$F$44:$Q$44</c15:sqref>
                  </c15:fullRef>
                </c:ext>
              </c:extLst>
              <c:f>グラフ3!$H$44:$Q$44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グラフ3!$F$51:$Q$51</c15:sqref>
                  </c15:fullRef>
                </c:ext>
              </c:extLst>
              <c:f>グラフ3!$H$51:$Q$51</c:f>
              <c:numCache>
                <c:formatCode>#,##0.0;[Red]\-#,##0.0</c:formatCode>
                <c:ptCount val="10"/>
                <c:pt idx="0">
                  <c:v>1.3136410941391083</c:v>
                </c:pt>
                <c:pt idx="1">
                  <c:v>1.1358658323903181</c:v>
                </c:pt>
                <c:pt idx="2">
                  <c:v>1.2581903783595052</c:v>
                </c:pt>
                <c:pt idx="3">
                  <c:v>1.1672393654282411</c:v>
                </c:pt>
                <c:pt idx="4">
                  <c:v>1.2172425477486484</c:v>
                </c:pt>
                <c:pt idx="5">
                  <c:v>1.3608546102107693</c:v>
                </c:pt>
                <c:pt idx="6">
                  <c:v>1.4061551905360108</c:v>
                </c:pt>
                <c:pt idx="7">
                  <c:v>1.1369747727604071</c:v>
                </c:pt>
                <c:pt idx="8">
                  <c:v>1.1369747727604071</c:v>
                </c:pt>
                <c:pt idx="9">
                  <c:v>1.1766017416683576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A2-4397-A6CB-2D338A49A476}"/>
            </c:ext>
          </c:extLst>
        </c:ser>
        <c:ser>
          <c:idx val="0"/>
          <c:order val="1"/>
          <c:tx>
            <c:strRef>
              <c:f>グラフ3!$B$52</c:f>
              <c:strCache>
                <c:ptCount val="1"/>
                <c:pt idx="0">
                  <c:v>固定資産回転率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グラフ3!$F$44:$Q$44</c15:sqref>
                  </c15:fullRef>
                </c:ext>
              </c:extLst>
              <c:f>グラフ3!$H$44:$Q$44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グラフ3!$F$52:$Q$52</c15:sqref>
                  </c15:fullRef>
                </c:ext>
              </c:extLst>
              <c:f>グラフ3!$H$52:$Q$52</c:f>
              <c:numCache>
                <c:formatCode>#,##0.0;[Red]\-#,##0.0</c:formatCode>
                <c:ptCount val="10"/>
                <c:pt idx="0">
                  <c:v>3.0637363898235956</c:v>
                </c:pt>
                <c:pt idx="1">
                  <c:v>2.6044394587243787</c:v>
                </c:pt>
                <c:pt idx="2">
                  <c:v>2.9998879909240799</c:v>
                </c:pt>
                <c:pt idx="3">
                  <c:v>2.9606275675203211</c:v>
                </c:pt>
                <c:pt idx="4">
                  <c:v>2.9310701767149716</c:v>
                </c:pt>
                <c:pt idx="5">
                  <c:v>3.276607317156115</c:v>
                </c:pt>
                <c:pt idx="6">
                  <c:v>3.4208197766369675</c:v>
                </c:pt>
                <c:pt idx="7">
                  <c:v>2.7899812892646643</c:v>
                </c:pt>
                <c:pt idx="8">
                  <c:v>3.0655650306351108</c:v>
                </c:pt>
                <c:pt idx="9">
                  <c:v>3.5554499058357685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5A2-4397-A6CB-2D338A49A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96392"/>
        <c:axId val="1"/>
      </c:lineChart>
      <c:catAx>
        <c:axId val="210896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96392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49272477954477E-2"/>
          <c:y val="0.18211920529801323"/>
          <c:w val="0.77757754010223012"/>
          <c:h val="0.66225165562913912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グラフ４!$B$46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グラフ４!$F$44:$Q$44</c15:sqref>
                  </c15:fullRef>
                </c:ext>
              </c:extLst>
              <c:f>グラフ４!$H$44:$Q$44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グラフ４!$F$46:$Q$46</c15:sqref>
                  </c15:fullRef>
                </c:ext>
              </c:extLst>
              <c:f>グラフ４!$H$46:$Q$46</c:f>
              <c:numCache>
                <c:formatCode>#,##0_);[Red]\(#,##0\)</c:formatCode>
                <c:ptCount val="10"/>
                <c:pt idx="0">
                  <c:v>1743</c:v>
                </c:pt>
                <c:pt idx="1">
                  <c:v>1674</c:v>
                </c:pt>
                <c:pt idx="2">
                  <c:v>1863</c:v>
                </c:pt>
                <c:pt idx="3">
                  <c:v>-4707</c:v>
                </c:pt>
                <c:pt idx="4">
                  <c:v>-6094</c:v>
                </c:pt>
                <c:pt idx="5">
                  <c:v>2366</c:v>
                </c:pt>
                <c:pt idx="6">
                  <c:v>4315</c:v>
                </c:pt>
                <c:pt idx="7">
                  <c:v>2034</c:v>
                </c:pt>
                <c:pt idx="8">
                  <c:v>2034</c:v>
                </c:pt>
                <c:pt idx="9">
                  <c:v>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B2-446C-ACBA-714F53CD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グラフ４!$B$45</c:f>
              <c:strCache>
                <c:ptCount val="1"/>
                <c:pt idx="0">
                  <c:v>自己資本
利益率[ROE]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グラフ４!$F$44:$Q$44</c15:sqref>
                  </c15:fullRef>
                </c:ext>
              </c:extLst>
              <c:f>グラフ４!$H$44:$Q$44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グラフ４!$F$45:$Q$45</c15:sqref>
                  </c15:fullRef>
                </c:ext>
              </c:extLst>
              <c:f>グラフ４!$H$45:$Q$45</c:f>
              <c:numCache>
                <c:formatCode>0.0%</c:formatCode>
                <c:ptCount val="10"/>
                <c:pt idx="0">
                  <c:v>0.12032710077457363</c:v>
                </c:pt>
                <c:pt idx="1">
                  <c:v>0.10763067109901449</c:v>
                </c:pt>
                <c:pt idx="2">
                  <c:v>0.11384693579338576</c:v>
                </c:pt>
                <c:pt idx="3">
                  <c:v>-0.3376927714933381</c:v>
                </c:pt>
                <c:pt idx="4">
                  <c:v>-0.74912836823527396</c:v>
                </c:pt>
                <c:pt idx="5">
                  <c:v>0.3811829483534927</c:v>
                </c:pt>
                <c:pt idx="6">
                  <c:v>0.4549400793797615</c:v>
                </c:pt>
                <c:pt idx="7">
                  <c:v>0.16529443148824158</c:v>
                </c:pt>
                <c:pt idx="8">
                  <c:v>0.1570300050044689</c:v>
                </c:pt>
                <c:pt idx="9">
                  <c:v>8.1847521604420159E-2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EB2-446C-ACBA-714F53CD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24600"/>
        <c:axId val="1"/>
      </c:lineChart>
      <c:catAx>
        <c:axId val="220724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75000000000000011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24600"/>
        <c:crosses val="autoZero"/>
        <c:crossBetween val="between"/>
        <c:majorUnit val="0.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2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9087178146879"/>
          <c:y val="0.18211920529801323"/>
          <c:w val="0.76853594079871579"/>
          <c:h val="0.69676411242382452"/>
        </c:manualLayout>
      </c:layout>
      <c:lineChart>
        <c:grouping val="standard"/>
        <c:varyColors val="0"/>
        <c:ser>
          <c:idx val="1"/>
          <c:order val="0"/>
          <c:tx>
            <c:strRef>
              <c:f>グラフ４!$B$49</c:f>
              <c:strCache>
                <c:ptCount val="1"/>
                <c:pt idx="0">
                  <c:v>1株当たり
当期純利益[EPS]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グラフ４!$F$44:$Q$44</c15:sqref>
                  </c15:fullRef>
                </c:ext>
              </c:extLst>
              <c:f>グラフ４!$H$44:$Q$44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グラフ４!$F$49:$Q$49</c15:sqref>
                  </c15:fullRef>
                </c:ext>
              </c:extLst>
              <c:f>グラフ４!$H$49:$Q$49</c:f>
              <c:numCache>
                <c:formatCode>#,##0.0;[Red]\-#,##0.0</c:formatCode>
                <c:ptCount val="10"/>
                <c:pt idx="0">
                  <c:v>107.64</c:v>
                </c:pt>
                <c:pt idx="1">
                  <c:v>103.39</c:v>
                </c:pt>
                <c:pt idx="2">
                  <c:v>117.37</c:v>
                </c:pt>
                <c:pt idx="3">
                  <c:v>-290.60000000000002</c:v>
                </c:pt>
                <c:pt idx="4">
                  <c:v>-376.22</c:v>
                </c:pt>
                <c:pt idx="5">
                  <c:v>146.1</c:v>
                </c:pt>
                <c:pt idx="6">
                  <c:v>266.42</c:v>
                </c:pt>
                <c:pt idx="7">
                  <c:v>125.56</c:v>
                </c:pt>
                <c:pt idx="8">
                  <c:v>67.849999999999994</c:v>
                </c:pt>
                <c:pt idx="9">
                  <c:v>151.91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B0-4F0D-89C8-C22A8B63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27480"/>
        <c:axId val="1"/>
      </c:lineChart>
      <c:lineChart>
        <c:grouping val="standard"/>
        <c:varyColors val="0"/>
        <c:ser>
          <c:idx val="0"/>
          <c:order val="1"/>
          <c:tx>
            <c:strRef>
              <c:f>グラフ４!$B$50</c:f>
              <c:strCache>
                <c:ptCount val="1"/>
                <c:pt idx="0">
                  <c:v>１株当たり
純資産額[BPS]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グラフ４!$F$44:$Q$44</c15:sqref>
                  </c15:fullRef>
                </c:ext>
              </c:extLst>
              <c:f>グラフ４!$H$44:$Q$44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グラフ４!$F$50:$Q$50</c15:sqref>
                  </c15:fullRef>
                </c:ext>
              </c:extLst>
              <c:f>グラフ４!$H$50:$Q$50</c:f>
              <c:numCache>
                <c:formatCode>#,##0.0;[Red]\-#,##0.0</c:formatCode>
                <c:ptCount val="10"/>
                <c:pt idx="0">
                  <c:v>923.56</c:v>
                </c:pt>
                <c:pt idx="1">
                  <c:v>994.34</c:v>
                </c:pt>
                <c:pt idx="2">
                  <c:v>1043.19</c:v>
                </c:pt>
                <c:pt idx="3">
                  <c:v>696.7</c:v>
                </c:pt>
                <c:pt idx="4">
                  <c:v>306.91000000000003</c:v>
                </c:pt>
                <c:pt idx="5">
                  <c:v>459.66</c:v>
                </c:pt>
                <c:pt idx="6">
                  <c:v>711.58</c:v>
                </c:pt>
                <c:pt idx="7">
                  <c:v>807.69</c:v>
                </c:pt>
                <c:pt idx="8">
                  <c:v>791.54</c:v>
                </c:pt>
                <c:pt idx="9">
                  <c:v>866.53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6B0-4F0D-89C8-C22A8B63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20727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20727480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30020930927933E-2"/>
          <c:y val="0.19550124005583638"/>
          <c:w val="0.77116749295226983"/>
          <c:h val="0.68209959902769413"/>
        </c:manualLayout>
      </c:layout>
      <c:lineChart>
        <c:grouping val="standard"/>
        <c:varyColors val="0"/>
        <c:ser>
          <c:idx val="6"/>
          <c:order val="0"/>
          <c:tx>
            <c:strRef>
              <c:f>グラフ４!$B$51</c:f>
              <c:strCache>
                <c:ptCount val="1"/>
                <c:pt idx="0">
                  <c:v>株価収益率
[PER]</c:v>
                </c:pt>
              </c:strCache>
            </c:strRef>
          </c:tx>
          <c:spPr>
            <a:ln w="12700">
              <a:solidFill>
                <a:srgbClr val="FF6600"/>
              </a:solidFill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グラフ４!$F$44:$Q$44</c15:sqref>
                  </c15:fullRef>
                </c:ext>
              </c:extLst>
              <c:f>グラフ４!$H$44:$Q$44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グラフ４!$F$51:$Q$51</c15:sqref>
                  </c15:fullRef>
                </c:ext>
              </c:extLst>
              <c:f>グラフ４!$H$51:$Q$51</c:f>
              <c:numCache>
                <c:formatCode>#,##0.0;[Red]\-#,##0.0</c:formatCode>
                <c:ptCount val="10"/>
                <c:pt idx="0">
                  <c:v>11.083240431066518</c:v>
                </c:pt>
                <c:pt idx="1">
                  <c:v>10.784408550149918</c:v>
                </c:pt>
                <c:pt idx="2">
                  <c:v>9.8065945301184279</c:v>
                </c:pt>
                <c:pt idx="3">
                  <c:v>-4.2016517549896761</c:v>
                </c:pt>
                <c:pt idx="4">
                  <c:v>-2.6022008399340808</c:v>
                </c:pt>
                <c:pt idx="5">
                  <c:v>10.629705681040384</c:v>
                </c:pt>
                <c:pt idx="6">
                  <c:v>6.7524960588544403</c:v>
                </c:pt>
                <c:pt idx="7">
                  <c:v>11.564192417967506</c:v>
                </c:pt>
                <c:pt idx="8">
                  <c:v>24.362564480471629</c:v>
                </c:pt>
                <c:pt idx="9">
                  <c:v>14.087288526100981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A-4C68-8398-8836A522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09544"/>
        <c:axId val="1"/>
      </c:lineChart>
      <c:lineChart>
        <c:grouping val="standard"/>
        <c:varyColors val="0"/>
        <c:ser>
          <c:idx val="7"/>
          <c:order val="1"/>
          <c:tx>
            <c:strRef>
              <c:f>グラフ４!$B$52</c:f>
              <c:strCache>
                <c:ptCount val="1"/>
                <c:pt idx="0">
                  <c:v>株価純資産倍率
[PBR]</c:v>
                </c:pt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circle"/>
            <c:size val="7"/>
            <c:spPr>
              <a:solidFill>
                <a:srgbClr val="002060"/>
              </a:solidFill>
              <a:ln>
                <a:noFill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グラフ４!$F$44:$Q$44</c15:sqref>
                  </c15:fullRef>
                </c:ext>
              </c:extLst>
              <c:f>グラフ４!$H$44:$Q$44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グラフ４!$F$52:$Q$52</c15:sqref>
                  </c15:fullRef>
                </c:ext>
              </c:extLst>
              <c:f>グラフ４!$H$52:$Q$52</c:f>
              <c:numCache>
                <c:formatCode>#,##0.0;[Red]\-#,##0.0</c:formatCode>
                <c:ptCount val="10"/>
                <c:pt idx="0">
                  <c:v>1.2917406557235047</c:v>
                </c:pt>
                <c:pt idx="1">
                  <c:v>1.1213468230182835</c:v>
                </c:pt>
                <c:pt idx="2">
                  <c:v>1.1033464661279344</c:v>
                </c:pt>
                <c:pt idx="3">
                  <c:v>1.7525477249892349</c:v>
                </c:pt>
                <c:pt idx="4">
                  <c:v>3.1898602196083541</c:v>
                </c:pt>
                <c:pt idx="5">
                  <c:v>3.3785841709089324</c:v>
                </c:pt>
                <c:pt idx="6">
                  <c:v>2.5281767334663705</c:v>
                </c:pt>
                <c:pt idx="7">
                  <c:v>1.7977194220554915</c:v>
                </c:pt>
                <c:pt idx="8">
                  <c:v>2.0883341334613541</c:v>
                </c:pt>
                <c:pt idx="9">
                  <c:v>2.4696202093407038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A-4C68-8398-8836A522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1509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/>
          <a:lstStyle/>
          <a:p>
            <a:pPr>
              <a:defRPr sz="1050"/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25"/>
        </c:scaling>
        <c:delete val="0"/>
        <c:axPos val="l"/>
        <c:numFmt formatCode="#,##0.0;[Red]\-#,##0.0" sourceLinked="1"/>
        <c:majorTickMark val="out"/>
        <c:minorTickMark val="none"/>
        <c:tickLblPos val="nextTo"/>
        <c:crossAx val="1715095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.0;[Red]\-#,##0.0" sourceLinked="1"/>
        <c:majorTickMark val="out"/>
        <c:minorTickMark val="none"/>
        <c:tickLblPos val="nextTo"/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71009066988648E-2"/>
          <c:y val="0.18272454890688089"/>
          <c:w val="0.78458911225946137"/>
          <c:h val="0.6611306405903508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グラフ４!$B$48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グラフ４!$F$44:$Q$44</c15:sqref>
                  </c15:fullRef>
                </c:ext>
              </c:extLst>
              <c:f>グラフ４!$H$44:$Q$44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グラフ４!$F$48:$Q$48</c15:sqref>
                  </c15:fullRef>
                </c:ext>
              </c:extLst>
              <c:f>グラフ４!$H$48:$Q$48</c:f>
              <c:numCache>
                <c:formatCode>#,##0_);[Red]\(#,##0\)</c:formatCode>
                <c:ptCount val="10"/>
                <c:pt idx="0">
                  <c:v>3450</c:v>
                </c:pt>
                <c:pt idx="1">
                  <c:v>2736</c:v>
                </c:pt>
                <c:pt idx="2">
                  <c:v>3350</c:v>
                </c:pt>
                <c:pt idx="3">
                  <c:v>-4081</c:v>
                </c:pt>
                <c:pt idx="4">
                  <c:v>2569</c:v>
                </c:pt>
                <c:pt idx="5">
                  <c:v>3177</c:v>
                </c:pt>
                <c:pt idx="6">
                  <c:v>4341</c:v>
                </c:pt>
                <c:pt idx="7">
                  <c:v>2345</c:v>
                </c:pt>
                <c:pt idx="8">
                  <c:v>2345</c:v>
                </c:pt>
                <c:pt idx="9">
                  <c:v>3488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87-4001-84F1-6D808CDF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グラフ４!$B$47</c:f>
              <c:strCache>
                <c:ptCount val="1"/>
                <c:pt idx="0">
                  <c:v>総資産利益率
[ROA]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グラフ４!$F$44:$Q$44</c15:sqref>
                  </c15:fullRef>
                </c:ext>
              </c:extLst>
              <c:f>グラフ４!$H$44:$Q$44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グラフ４!$F$47:$Q$47</c15:sqref>
                  </c15:fullRef>
                </c:ext>
              </c:extLst>
              <c:f>グラフ４!$H$47:$Q$47</c:f>
              <c:numCache>
                <c:formatCode>0.0%</c:formatCode>
                <c:ptCount val="10"/>
                <c:pt idx="0">
                  <c:v>0.13903982766966103</c:v>
                </c:pt>
                <c:pt idx="1">
                  <c:v>0.10613322226512686</c:v>
                </c:pt>
                <c:pt idx="2">
                  <c:v>0.12969249888299009</c:v>
                </c:pt>
                <c:pt idx="3">
                  <c:v>-0.1562935885963794</c:v>
                </c:pt>
                <c:pt idx="4">
                  <c:v>0.10498846802395222</c:v>
                </c:pt>
                <c:pt idx="5">
                  <c:v>0.13937341468743525</c:v>
                </c:pt>
                <c:pt idx="6">
                  <c:v>0.20086294843429248</c:v>
                </c:pt>
                <c:pt idx="7">
                  <c:v>0.11282046892101641</c:v>
                </c:pt>
                <c:pt idx="8">
                  <c:v>0.11665883694085029</c:v>
                </c:pt>
                <c:pt idx="9">
                  <c:v>0.17420493889688543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487-4001-84F1-6D808CDF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02344"/>
        <c:axId val="1"/>
      </c:lineChart>
      <c:catAx>
        <c:axId val="171502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2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71502344"/>
        <c:crosses val="autoZero"/>
        <c:crossBetween val="between"/>
        <c:majorUnit val="0.0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0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8973964874968"/>
          <c:y val="8.2781450204833115E-2"/>
          <c:w val="0.87346221441124783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連PL!$C$10</c:f>
              <c:strCache>
                <c:ptCount val="1"/>
                <c:pt idx="0">
                  <c:v>Operating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691-41FF-A38A-CDB62B397E21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91-41FF-A38A-CDB62B397E21}"/>
              </c:ext>
            </c:extLst>
          </c:dPt>
          <c:dLbls>
            <c:dLbl>
              <c:idx val="0"/>
              <c:layout>
                <c:manualLayout>
                  <c:x val="3.8722806763497389E-3"/>
                  <c:y val="-0.148772661695433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91-41FF-A38A-CDB62B397E21}"/>
                </c:ext>
              </c:extLst>
            </c:dLbl>
            <c:dLbl>
              <c:idx val="1"/>
              <c:layout>
                <c:manualLayout>
                  <c:x val="4.3996053284355244E-3"/>
                  <c:y val="-0.153706697258869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91-41FF-A38A-CDB62B397E21}"/>
                </c:ext>
              </c:extLst>
            </c:dLbl>
            <c:dLbl>
              <c:idx val="15"/>
              <c:layout>
                <c:manualLayout>
                  <c:x val="-2.5435584382551188E-3"/>
                  <c:y val="-0.145342435586875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C4-4B57-86F7-C92A81BBF483}"/>
                </c:ext>
              </c:extLst>
            </c:dLbl>
            <c:dLbl>
              <c:idx val="16"/>
              <c:layout>
                <c:manualLayout>
                  <c:x val="0"/>
                  <c:y val="-0.138050043140638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01-4E45-A00D-F2CEE7E82379}"/>
                </c:ext>
              </c:extLst>
            </c:dLbl>
            <c:dLbl>
              <c:idx val="17"/>
              <c:layout>
                <c:manualLayout>
                  <c:x val="0"/>
                  <c:y val="-0.19054043040920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01-4E45-A00D-F2CEE7E82379}"/>
                </c:ext>
              </c:extLst>
            </c:dLbl>
            <c:dLbl>
              <c:idx val="18"/>
              <c:layout>
                <c:manualLayout>
                  <c:x val="5.0871168765101449E-3"/>
                  <c:y val="-0.136533803127064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C4-4B57-86F7-C92A81BBF483}"/>
                </c:ext>
              </c:extLst>
            </c:dLbl>
            <c:dLbl>
              <c:idx val="19"/>
              <c:layout>
                <c:manualLayout>
                  <c:x val="0"/>
                  <c:y val="-0.133735979292493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01-4E45-A00D-F2CEE7E82379}"/>
                </c:ext>
              </c:extLst>
            </c:dLbl>
            <c:dLbl>
              <c:idx val="20"/>
              <c:layout>
                <c:manualLayout>
                  <c:x val="-5.067088857311379E-3"/>
                  <c:y val="-0.181551810538106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5F-47CD-82B4-98AC21553C99}"/>
                </c:ext>
              </c:extLst>
            </c:dLbl>
            <c:dLbl>
              <c:idx val="21"/>
              <c:layout>
                <c:manualLayout>
                  <c:x val="-2.5838147568447325E-3"/>
                  <c:y val="-0.13256263579252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5F-47CD-82B4-98AC21553C99}"/>
                </c:ext>
              </c:extLst>
            </c:dLbl>
            <c:dLbl>
              <c:idx val="22"/>
              <c:layout>
                <c:manualLayout>
                  <c:x val="-4.5016978753275837E-3"/>
                  <c:y val="-0.1707445895402691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91-41FF-A38A-CDB62B397E21}"/>
                </c:ext>
              </c:extLst>
            </c:dLbl>
            <c:dLbl>
              <c:idx val="23"/>
              <c:layout>
                <c:manualLayout>
                  <c:x val="-5.7518945885682493E-3"/>
                  <c:y val="-0.159238211056232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91-41FF-A38A-CDB62B397E21}"/>
                </c:ext>
              </c:extLst>
            </c:dLbl>
            <c:dLbl>
              <c:idx val="24"/>
              <c:layout>
                <c:manualLayout>
                  <c:x val="-9.7298139667644084E-5"/>
                  <c:y val="-0.164750022079854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91-41FF-A38A-CDB62B397E21}"/>
                </c:ext>
              </c:extLst>
            </c:dLbl>
            <c:dLbl>
              <c:idx val="25"/>
              <c:layout>
                <c:manualLayout>
                  <c:x val="-1.7632764522756662E-3"/>
                  <c:y val="-0.1838918970331469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91-41FF-A38A-CDB62B397E21}"/>
                </c:ext>
              </c:extLst>
            </c:dLbl>
            <c:dLbl>
              <c:idx val="26"/>
              <c:layout>
                <c:manualLayout>
                  <c:x val="1.7632764522756662E-3"/>
                  <c:y val="-0.149121561487299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91-41FF-A38A-CDB62B397E21}"/>
                </c:ext>
              </c:extLst>
            </c:dLbl>
            <c:dLbl>
              <c:idx val="27"/>
              <c:layout>
                <c:manualLayout>
                  <c:x val="2.8789524875870915E-3"/>
                  <c:y val="-0.196893848533833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91-41FF-A38A-CDB62B397E21}"/>
                </c:ext>
              </c:extLst>
            </c:dLbl>
            <c:dLbl>
              <c:idx val="28"/>
              <c:layout>
                <c:manualLayout>
                  <c:x val="3.4060924375180317E-3"/>
                  <c:y val="-0.147092524030522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91-41FF-A38A-CDB62B397E21}"/>
                </c:ext>
              </c:extLst>
            </c:dLbl>
            <c:dLbl>
              <c:idx val="29"/>
              <c:layout>
                <c:manualLayout>
                  <c:x val="3.3451407264187987E-3"/>
                  <c:y val="-0.17407797535241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91-41FF-A38A-CDB62B397E21}"/>
                </c:ext>
              </c:extLst>
            </c:dLbl>
            <c:dLbl>
              <c:idx val="30"/>
              <c:layout>
                <c:manualLayout>
                  <c:x val="-2.3457173665462285E-3"/>
                  <c:y val="-0.1840395612800055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91-41FF-A38A-CDB62B397E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連PL!$D$5:$Q$5</c15:sqref>
                  </c15:fullRef>
                </c:ext>
              </c:extLst>
              <c:f>(連PL!$D$5:$F$5,連PL!$H$5:$Q$5)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連PL!$D$10:$Q$10</c15:sqref>
                  </c15:fullRef>
                </c:ext>
              </c:extLst>
              <c:f>(連PL!$D$10:$F$10,連PL!$H$10:$Q$10)</c:f>
              <c:numCache>
                <c:formatCode>#,##0;"△ "#,##0</c:formatCode>
                <c:ptCount val="10"/>
                <c:pt idx="0">
                  <c:v>3410</c:v>
                </c:pt>
                <c:pt idx="1">
                  <c:v>2724</c:v>
                </c:pt>
                <c:pt idx="2">
                  <c:v>3335</c:v>
                </c:pt>
                <c:pt idx="3">
                  <c:v>-4123</c:v>
                </c:pt>
                <c:pt idx="4">
                  <c:v>2654</c:v>
                </c:pt>
                <c:pt idx="5">
                  <c:v>3351</c:v>
                </c:pt>
                <c:pt idx="6">
                  <c:v>4362</c:v>
                </c:pt>
                <c:pt idx="7">
                  <c:v>2332</c:v>
                </c:pt>
                <c:pt idx="8">
                  <c:v>3449</c:v>
                </c:pt>
                <c:pt idx="9">
                  <c:v>2989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91-41FF-A38A-CDB62B397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717040"/>
        <c:axId val="1"/>
      </c:barChart>
      <c:catAx>
        <c:axId val="220717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1704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67870036101083E-2"/>
          <c:y val="7.9470198675496692E-2"/>
          <c:w val="0.87906137184115518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連PL!$C$13</c:f>
              <c:strCache>
                <c:ptCount val="1"/>
                <c:pt idx="0">
                  <c:v>Ordinary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011-4871-BAB7-BB760D7A2DFA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11-4871-BAB7-BB760D7A2DFA}"/>
              </c:ext>
            </c:extLst>
          </c:dPt>
          <c:dLbls>
            <c:dLbl>
              <c:idx val="0"/>
              <c:layout>
                <c:manualLayout>
                  <c:x val="5.1805050446269586E-3"/>
                  <c:y val="-0.163716604960803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11-4871-BAB7-BB760D7A2DFA}"/>
                </c:ext>
              </c:extLst>
            </c:dLbl>
            <c:dLbl>
              <c:idx val="1"/>
              <c:layout>
                <c:manualLayout>
                  <c:x val="2.1119013948831871E-3"/>
                  <c:y val="-0.160351115051015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11-4871-BAB7-BB760D7A2DFA}"/>
                </c:ext>
              </c:extLst>
            </c:dLbl>
            <c:dLbl>
              <c:idx val="2"/>
              <c:layout>
                <c:manualLayout>
                  <c:x val="0"/>
                  <c:y val="-0.149746751816780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C-48EC-AABC-CC44E114D2F4}"/>
                </c:ext>
              </c:extLst>
            </c:dLbl>
            <c:dLbl>
              <c:idx val="15"/>
              <c:layout>
                <c:manualLayout>
                  <c:x val="-4.8622521011931545E-17"/>
                  <c:y val="-0.13653380312706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47-4F71-BDC5-D8E454C583A3}"/>
                </c:ext>
              </c:extLst>
            </c:dLbl>
            <c:dLbl>
              <c:idx val="16"/>
              <c:layout>
                <c:manualLayout>
                  <c:x val="2.6091487271159134E-3"/>
                  <c:y val="-0.1598735579765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D-411F-AD03-1708563DC43D}"/>
                </c:ext>
              </c:extLst>
            </c:dLbl>
            <c:dLbl>
              <c:idx val="17"/>
              <c:layout>
                <c:manualLayout>
                  <c:x val="-9.724504202386309E-17"/>
                  <c:y val="-0.190317440225278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0D-411F-AD03-1708563DC43D}"/>
                </c:ext>
              </c:extLst>
            </c:dLbl>
            <c:dLbl>
              <c:idx val="18"/>
              <c:layout>
                <c:manualLayout>
                  <c:x val="-2.6521681474605489E-3"/>
                  <c:y val="-0.132129486897159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47-4F71-BDC5-D8E454C583A3}"/>
                </c:ext>
              </c:extLst>
            </c:dLbl>
            <c:dLbl>
              <c:idx val="19"/>
              <c:layout>
                <c:manualLayout>
                  <c:x val="0"/>
                  <c:y val="-0.13785182489154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D-411F-AD03-1708563DC43D}"/>
                </c:ext>
              </c:extLst>
            </c:dLbl>
            <c:dLbl>
              <c:idx val="20"/>
              <c:layout>
                <c:manualLayout>
                  <c:x val="-2.6109676921183596E-3"/>
                  <c:y val="-0.181571754696523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F3-4812-8451-3B4472E737B5}"/>
                </c:ext>
              </c:extLst>
            </c:dLbl>
            <c:dLbl>
              <c:idx val="21"/>
              <c:layout>
                <c:manualLayout>
                  <c:x val="-2.6521681474605489E-3"/>
                  <c:y val="-0.136501551047585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F3-4812-8451-3B4472E737B5}"/>
                </c:ext>
              </c:extLst>
            </c:dLbl>
            <c:dLbl>
              <c:idx val="22"/>
              <c:layout>
                <c:manualLayout>
                  <c:x val="-2.6294054444628537E-3"/>
                  <c:y val="-0.18277877674451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11-4871-BAB7-BB760D7A2DFA}"/>
                </c:ext>
              </c:extLst>
            </c:dLbl>
            <c:dLbl>
              <c:idx val="23"/>
              <c:layout>
                <c:manualLayout>
                  <c:x val="1.5438015631897056E-3"/>
                  <c:y val="-0.179727369523281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11-4871-BAB7-BB760D7A2DFA}"/>
                </c:ext>
              </c:extLst>
            </c:dLbl>
            <c:dLbl>
              <c:idx val="24"/>
              <c:layout>
                <c:manualLayout>
                  <c:x val="3.8904710800790358E-3"/>
                  <c:y val="-0.172672300365015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11-4871-BAB7-BB760D7A2DFA}"/>
                </c:ext>
              </c:extLst>
            </c:dLbl>
            <c:dLbl>
              <c:idx val="25"/>
              <c:layout>
                <c:manualLayout>
                  <c:x val="-9.8349252945464124E-4"/>
                  <c:y val="-0.1854174885256333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11-4871-BAB7-BB760D7A2DFA}"/>
                </c:ext>
              </c:extLst>
            </c:dLbl>
            <c:dLbl>
              <c:idx val="26"/>
              <c:layout>
                <c:manualLayout>
                  <c:x val="-4.1607841823184406E-3"/>
                  <c:y val="-0.148666444952402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11-4871-BAB7-BB760D7A2DFA}"/>
                </c:ext>
              </c:extLst>
            </c:dLbl>
            <c:dLbl>
              <c:idx val="27"/>
              <c:layout>
                <c:manualLayout>
                  <c:x val="8.0083978587934707E-6"/>
                  <c:y val="-0.158515269105101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11-4871-BAB7-BB760D7A2DFA}"/>
                </c:ext>
              </c:extLst>
            </c:dLbl>
            <c:dLbl>
              <c:idx val="28"/>
              <c:layout>
                <c:manualLayout>
                  <c:x val="-1.2556324853494718E-3"/>
                  <c:y val="-0.190875942432102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11-4871-BAB7-BB760D7A2DFA}"/>
                </c:ext>
              </c:extLst>
            </c:dLbl>
            <c:dLbl>
              <c:idx val="29"/>
              <c:layout>
                <c:manualLayout>
                  <c:x val="-2.5190626212455631E-3"/>
                  <c:y val="-0.137695104450620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11-4871-BAB7-BB760D7A2DFA}"/>
                </c:ext>
              </c:extLst>
            </c:dLbl>
            <c:dLbl>
              <c:idx val="30"/>
              <c:layout>
                <c:manualLayout>
                  <c:x val="0"/>
                  <c:y val="-0.204942031252715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11-4871-BAB7-BB760D7A2D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連PL!$D$5:$Q$5</c15:sqref>
                  </c15:fullRef>
                </c:ext>
              </c:extLst>
              <c:f>(連PL!$D$5:$F$5,連PL!$H$5:$Q$5)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連PL!$D$13:$Q$13</c15:sqref>
                  </c15:fullRef>
                </c:ext>
              </c:extLst>
              <c:f>(連PL!$D$13:$F$13,連PL!$H$13:$Q$13)</c:f>
              <c:numCache>
                <c:formatCode>#,##0;"△ "#,##0</c:formatCode>
                <c:ptCount val="10"/>
                <c:pt idx="0">
                  <c:v>3450</c:v>
                </c:pt>
                <c:pt idx="1">
                  <c:v>2736</c:v>
                </c:pt>
                <c:pt idx="2">
                  <c:v>3350</c:v>
                </c:pt>
                <c:pt idx="3">
                  <c:v>-4081</c:v>
                </c:pt>
                <c:pt idx="4">
                  <c:v>2569</c:v>
                </c:pt>
                <c:pt idx="5">
                  <c:v>3177</c:v>
                </c:pt>
                <c:pt idx="6">
                  <c:v>4341</c:v>
                </c:pt>
                <c:pt idx="7">
                  <c:v>2345</c:v>
                </c:pt>
                <c:pt idx="8">
                  <c:v>3488</c:v>
                </c:pt>
                <c:pt idx="9">
                  <c:v>3003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011-4871-BAB7-BB760D7A2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61424"/>
        <c:axId val="1"/>
      </c:barChart>
      <c:catAx>
        <c:axId val="17206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6142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5456029769787"/>
          <c:y val="8.2781456953642391E-2"/>
          <c:w val="0.87368570738368179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連PL!$C$23</c:f>
              <c:strCache>
                <c:ptCount val="1"/>
                <c:pt idx="0">
                  <c:v>Profit (loss) attributable to owners of parent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79-4F36-ACC7-3C5A8573D8E0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79-4F36-ACC7-3C5A8573D8E0}"/>
              </c:ext>
            </c:extLst>
          </c:dPt>
          <c:dLbls>
            <c:dLbl>
              <c:idx val="0"/>
              <c:layout>
                <c:manualLayout>
                  <c:x val="5.532033166803286E-3"/>
                  <c:y val="-9.34399054302854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9-4F36-ACC7-3C5A8573D8E0}"/>
                </c:ext>
              </c:extLst>
            </c:dLbl>
            <c:dLbl>
              <c:idx val="1"/>
              <c:layout>
                <c:manualLayout>
                  <c:x val="4.1284604137827776E-3"/>
                  <c:y val="-0.124377118423111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9-4F36-ACC7-3C5A8573D8E0}"/>
                </c:ext>
              </c:extLst>
            </c:dLbl>
            <c:dLbl>
              <c:idx val="15"/>
              <c:layout>
                <c:manualLayout>
                  <c:x val="0"/>
                  <c:y val="-9.68949570579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A9-41F6-A901-A400E2D07D19}"/>
                </c:ext>
              </c:extLst>
            </c:dLbl>
            <c:dLbl>
              <c:idx val="16"/>
              <c:layout>
                <c:manualLayout>
                  <c:x val="0"/>
                  <c:y val="-9.9223468507333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89-405C-9FAE-936396D57169}"/>
                </c:ext>
              </c:extLst>
            </c:dLbl>
            <c:dLbl>
              <c:idx val="17"/>
              <c:layout>
                <c:manualLayout>
                  <c:x val="0"/>
                  <c:y val="-0.19162347604589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89-405C-9FAE-936396D57169}"/>
                </c:ext>
              </c:extLst>
            </c:dLbl>
            <c:dLbl>
              <c:idx val="18"/>
              <c:layout>
                <c:manualLayout>
                  <c:x val="-5.0890585241730284E-3"/>
                  <c:y val="-0.22021581149526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A9-41F6-A901-A400E2D07D19}"/>
                </c:ext>
              </c:extLst>
            </c:dLbl>
            <c:dLbl>
              <c:idx val="19"/>
              <c:layout>
                <c:manualLayout>
                  <c:x val="-5.0890585241730284E-3"/>
                  <c:y val="-0.11891653820744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A9-41F6-A901-A400E2D07D19}"/>
                </c:ext>
              </c:extLst>
            </c:dLbl>
            <c:dLbl>
              <c:idx val="20"/>
              <c:layout>
                <c:manualLayout>
                  <c:x val="-9.3855564756903399E-17"/>
                  <c:y val="-0.116479723899913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CB-4CC0-B1CD-D78291005D48}"/>
                </c:ext>
              </c:extLst>
            </c:dLbl>
            <c:dLbl>
              <c:idx val="21"/>
              <c:layout>
                <c:manualLayout>
                  <c:x val="2.5597267904835406E-3"/>
                  <c:y val="-8.1967213114754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CB-4CC0-B1CD-D78291005D48}"/>
                </c:ext>
              </c:extLst>
            </c:dLbl>
            <c:dLbl>
              <c:idx val="22"/>
              <c:layout>
                <c:manualLayout>
                  <c:x val="-2.1762737673058042E-3"/>
                  <c:y val="-7.12462307549587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9-4F36-ACC7-3C5A8573D8E0}"/>
                </c:ext>
              </c:extLst>
            </c:dLbl>
            <c:dLbl>
              <c:idx val="23"/>
              <c:layout>
                <c:manualLayout>
                  <c:x val="3.0761063209730245E-3"/>
                  <c:y val="-8.97450965738859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79-4F36-ACC7-3C5A8573D8E0}"/>
                </c:ext>
              </c:extLst>
            </c:dLbl>
            <c:dLbl>
              <c:idx val="24"/>
              <c:layout>
                <c:manualLayout>
                  <c:x val="3.4268305118468501E-3"/>
                  <c:y val="-0.131982409483582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79-4F36-ACC7-3C5A8573D8E0}"/>
                </c:ext>
              </c:extLst>
            </c:dLbl>
            <c:dLbl>
              <c:idx val="25"/>
              <c:layout>
                <c:manualLayout>
                  <c:x val="-3.6680683354338543E-3"/>
                  <c:y val="-0.157256798896686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79-4F36-ACC7-3C5A8573D8E0}"/>
                </c:ext>
              </c:extLst>
            </c:dLbl>
            <c:dLbl>
              <c:idx val="26"/>
              <c:layout>
                <c:manualLayout>
                  <c:x val="-2.7826447298753506E-3"/>
                  <c:y val="-0.112522334621891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79-4F36-ACC7-3C5A8573D8E0}"/>
                </c:ext>
              </c:extLst>
            </c:dLbl>
            <c:dLbl>
              <c:idx val="27"/>
              <c:layout>
                <c:manualLayout>
                  <c:x val="-1.4481603928837982E-3"/>
                  <c:y val="-7.9155258741923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79-4F36-ACC7-3C5A8573D8E0}"/>
                </c:ext>
              </c:extLst>
            </c:dLbl>
            <c:dLbl>
              <c:idx val="28"/>
              <c:layout>
                <c:manualLayout>
                  <c:x val="-9.4310164701301707E-4"/>
                  <c:y val="-0.146699579133065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79-4F36-ACC7-3C5A8573D8E0}"/>
                </c:ext>
              </c:extLst>
            </c:dLbl>
            <c:dLbl>
              <c:idx val="29"/>
              <c:layout>
                <c:manualLayout>
                  <c:x val="-1.511989067218895E-3"/>
                  <c:y val="-0.10406032437771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79-4F36-ACC7-3C5A8573D8E0}"/>
                </c:ext>
              </c:extLst>
            </c:dLbl>
            <c:dLbl>
              <c:idx val="30"/>
              <c:layout>
                <c:manualLayout>
                  <c:x val="0"/>
                  <c:y val="-0.139826528306478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9-4F36-ACC7-3C5A8573D8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連PL!$D$5:$Q$5</c15:sqref>
                  </c15:fullRef>
                </c:ext>
              </c:extLst>
              <c:f>(連PL!$D$5:$F$5,連PL!$H$5:$Q$5)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連PL!$D$23:$Q$23</c15:sqref>
                  </c15:fullRef>
                </c:ext>
              </c:extLst>
              <c:f>(連PL!$D$23:$F$23,連PL!$H$23:$Q$23)</c:f>
              <c:numCache>
                <c:formatCode>#,##0;"△ "#,##0</c:formatCode>
                <c:ptCount val="10"/>
                <c:pt idx="0">
                  <c:v>1743</c:v>
                </c:pt>
                <c:pt idx="1">
                  <c:v>1674</c:v>
                </c:pt>
                <c:pt idx="2">
                  <c:v>1863</c:v>
                </c:pt>
                <c:pt idx="3">
                  <c:v>-4707</c:v>
                </c:pt>
                <c:pt idx="4">
                  <c:v>-6094</c:v>
                </c:pt>
                <c:pt idx="5">
                  <c:v>2366</c:v>
                </c:pt>
                <c:pt idx="6">
                  <c:v>4315</c:v>
                </c:pt>
                <c:pt idx="7">
                  <c:v>2034</c:v>
                </c:pt>
                <c:pt idx="8">
                  <c:v>1099</c:v>
                </c:pt>
                <c:pt idx="9">
                  <c:v>2460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279-4F36-ACC7-3C5A8573D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62864"/>
        <c:axId val="1"/>
      </c:barChart>
      <c:catAx>
        <c:axId val="17206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62864"/>
        <c:crosses val="autoZero"/>
        <c:crossBetween val="between"/>
        <c:majorUnit val="2000"/>
        <c:minorUnit val="1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81417546607739755"/>
          <c:h val="0.59933774834437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C9-4D9A-B250-EB5C572A4BA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C9-4D9A-B250-EB5C572A4BAB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FC9-4D9A-B250-EB5C572A4BAB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グラフ２!$F$44:$Q$44</c15:sqref>
                  </c15:fullRef>
                </c:ext>
              </c:extLst>
              <c:f>グラフ２!$H$44:$Q$44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グラフ２!$F$45:$Q$45</c15:sqref>
                  </c15:fullRef>
                </c:ext>
              </c:extLst>
              <c:f>グラフ２!$H$45:$Q$45</c:f>
              <c:numCache>
                <c:formatCode>#,##0_);[Red]\(#,##0\)</c:formatCode>
                <c:ptCount val="10"/>
                <c:pt idx="0">
                  <c:v>32604</c:v>
                </c:pt>
                <c:pt idx="1">
                  <c:v>29290</c:v>
                </c:pt>
                <c:pt idx="2">
                  <c:v>32500</c:v>
                </c:pt>
                <c:pt idx="3">
                  <c:v>30485</c:v>
                </c:pt>
                <c:pt idx="4">
                  <c:v>29792</c:v>
                </c:pt>
                <c:pt idx="5">
                  <c:v>31024</c:v>
                </c:pt>
                <c:pt idx="6">
                  <c:v>30393</c:v>
                </c:pt>
                <c:pt idx="7">
                  <c:v>23641</c:v>
                </c:pt>
                <c:pt idx="8">
                  <c:v>23560</c:v>
                </c:pt>
                <c:pt idx="9">
                  <c:v>22499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9-4D9A-B250-EB5C572A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72059984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グラフ２!$B$46</c:f>
              <c:strCache>
                <c:ptCount val="1"/>
                <c:pt idx="0">
                  <c:v>売上総利益率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3FC9-4D9A-B250-EB5C572A4BAB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グラフ２!$F$44:$Q$44</c15:sqref>
                  </c15:fullRef>
                </c:ext>
              </c:extLst>
              <c:f>グラフ２!$H$44:$Q$44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グラフ２!$F$46:$Q$46</c15:sqref>
                  </c15:fullRef>
                </c:ext>
              </c:extLst>
              <c:f>グラフ２!$H$46:$Q$46</c:f>
              <c:numCache>
                <c:formatCode>0.0%</c:formatCode>
                <c:ptCount val="10"/>
                <c:pt idx="0">
                  <c:v>0.21101005742474513</c:v>
                </c:pt>
                <c:pt idx="1">
                  <c:v>0.21800246396007097</c:v>
                </c:pt>
                <c:pt idx="2">
                  <c:v>0.23632139045237205</c:v>
                </c:pt>
                <c:pt idx="3">
                  <c:v>1.6921081206192391E-2</c:v>
                </c:pt>
                <c:pt idx="4">
                  <c:v>0.27856648274409734</c:v>
                </c:pt>
                <c:pt idx="5">
                  <c:v>0.32053934198351802</c:v>
                </c:pt>
                <c:pt idx="6">
                  <c:v>0.34667331541973428</c:v>
                </c:pt>
                <c:pt idx="7">
                  <c:v>0.36692096428370508</c:v>
                </c:pt>
                <c:pt idx="8">
                  <c:v>0.39452083702322793</c:v>
                </c:pt>
                <c:pt idx="9">
                  <c:v>0.42348781699852517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FC9-4D9A-B250-EB5C572A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20599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599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5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762689978767"/>
          <c:y val="0.17491805550631545"/>
          <c:w val="0.819615411913901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02D-4CDE-AB8F-EF2F1D1D4A5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02D-4CDE-AB8F-EF2F1D1D4A51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2D-4CDE-AB8F-EF2F1D1D4A51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グラフ２!$F$44:$Q$44</c15:sqref>
                  </c15:fullRef>
                </c:ext>
              </c:extLst>
              <c:f>グラフ２!$H$44:$Q$44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グラフ２!$F$47:$Q$47</c15:sqref>
                  </c15:fullRef>
                </c:ext>
              </c:extLst>
              <c:f>グラフ２!$H$47:$Q$47</c:f>
              <c:numCache>
                <c:formatCode>#,##0_);[Red]\(#,##0\)</c:formatCode>
                <c:ptCount val="10"/>
                <c:pt idx="0">
                  <c:v>3410</c:v>
                </c:pt>
                <c:pt idx="1">
                  <c:v>2724</c:v>
                </c:pt>
                <c:pt idx="2">
                  <c:v>3335</c:v>
                </c:pt>
                <c:pt idx="3">
                  <c:v>-4123</c:v>
                </c:pt>
                <c:pt idx="4">
                  <c:v>2654</c:v>
                </c:pt>
                <c:pt idx="5">
                  <c:v>3351</c:v>
                </c:pt>
                <c:pt idx="6">
                  <c:v>4362</c:v>
                </c:pt>
                <c:pt idx="7">
                  <c:v>2332</c:v>
                </c:pt>
                <c:pt idx="8">
                  <c:v>3449</c:v>
                </c:pt>
                <c:pt idx="9">
                  <c:v>2989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2D-4CDE-AB8F-EF2F1D1D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46017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グラフ２!$B$48</c:f>
              <c:strCache>
                <c:ptCount val="1"/>
                <c:pt idx="0">
                  <c:v>売上高営業利益率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E-702D-4CDE-AB8F-EF2F1D1D4A51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グラフ２!$F$44:$Q$44</c15:sqref>
                  </c15:fullRef>
                </c:ext>
              </c:extLst>
              <c:f>グラフ２!$H$44:$Q$44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グラフ２!$F$48:$Q$48</c15:sqref>
                  </c15:fullRef>
                </c:ext>
              </c:extLst>
              <c:f>グラフ２!$H$48:$Q$48</c:f>
              <c:numCache>
                <c:formatCode>0.0%</c:formatCode>
                <c:ptCount val="10"/>
                <c:pt idx="0">
                  <c:v>0.10461284538520715</c:v>
                </c:pt>
                <c:pt idx="1">
                  <c:v>9.302941117913914E-2</c:v>
                </c:pt>
                <c:pt idx="2">
                  <c:v>0.10261568264996324</c:v>
                </c:pt>
                <c:pt idx="3">
                  <c:v>-0.13527152082483335</c:v>
                </c:pt>
                <c:pt idx="4">
                  <c:v>8.9096419331777268E-2</c:v>
                </c:pt>
                <c:pt idx="5">
                  <c:v>0.10804232267367407</c:v>
                </c:pt>
                <c:pt idx="6">
                  <c:v>0.14352979233931909</c:v>
                </c:pt>
                <c:pt idx="7">
                  <c:v>9.8680672492839946E-2</c:v>
                </c:pt>
                <c:pt idx="8">
                  <c:v>0.14640415286789327</c:v>
                </c:pt>
                <c:pt idx="9">
                  <c:v>0.13284795412408676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702D-4CDE-AB8F-EF2F1D1D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7460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601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8255192076593"/>
          <c:y val="0.17549668874172186"/>
          <c:w val="0.8155522571769902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B21-4418-ABF2-BF580898067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B21-4418-ABF2-BF5808980676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B21-4418-ABF2-BF5808980676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グラフ２!$F$44:$Q$44</c15:sqref>
                  </c15:fullRef>
                </c:ext>
              </c:extLst>
              <c:f>グラフ２!$H$44:$Q$44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グラフ２!$F$49:$Q$49</c15:sqref>
                  </c15:fullRef>
                </c:ext>
              </c:extLst>
              <c:f>グラフ２!$H$49:$Q$49</c:f>
              <c:numCache>
                <c:formatCode>#,##0_);[Red]\(#,##0\)</c:formatCode>
                <c:ptCount val="10"/>
                <c:pt idx="0">
                  <c:v>3450</c:v>
                </c:pt>
                <c:pt idx="1">
                  <c:v>2736</c:v>
                </c:pt>
                <c:pt idx="2">
                  <c:v>3350</c:v>
                </c:pt>
                <c:pt idx="3">
                  <c:v>-4081</c:v>
                </c:pt>
                <c:pt idx="4">
                  <c:v>2569</c:v>
                </c:pt>
                <c:pt idx="5">
                  <c:v>3177</c:v>
                </c:pt>
                <c:pt idx="6">
                  <c:v>4341</c:v>
                </c:pt>
                <c:pt idx="7">
                  <c:v>2345</c:v>
                </c:pt>
                <c:pt idx="8">
                  <c:v>3488</c:v>
                </c:pt>
                <c:pt idx="9">
                  <c:v>3003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B21-4418-ABF2-BF580898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591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グラフ２!$B$50</c:f>
              <c:strCache>
                <c:ptCount val="1"/>
                <c:pt idx="0">
                  <c:v>売上高経常利益率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D-DB21-4418-ABF2-BF5808980676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グラフ２!$F$44:$Q$44</c15:sqref>
                  </c15:fullRef>
                </c:ext>
              </c:extLst>
              <c:f>グラフ２!$H$44:$Q$44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グラフ２!$F$50:$Q$50</c15:sqref>
                  </c15:fullRef>
                </c:ext>
              </c:extLst>
              <c:f>グラフ２!$H$50:$Q$50</c:f>
              <c:numCache>
                <c:formatCode>0.0%</c:formatCode>
                <c:ptCount val="10"/>
                <c:pt idx="0">
                  <c:v>0.10584308628132591</c:v>
                </c:pt>
                <c:pt idx="1">
                  <c:v>9.3438167817566892E-2</c:v>
                </c:pt>
                <c:pt idx="2">
                  <c:v>0.10307859693863658</c:v>
                </c:pt>
                <c:pt idx="3">
                  <c:v>-0.1339002035276953</c:v>
                </c:pt>
                <c:pt idx="4">
                  <c:v>8.6251066575132207E-2</c:v>
                </c:pt>
                <c:pt idx="5">
                  <c:v>0.10241609474053152</c:v>
                </c:pt>
                <c:pt idx="6">
                  <c:v>0.14284550509515651</c:v>
                </c:pt>
                <c:pt idx="7">
                  <c:v>9.9228647480985824E-2</c:v>
                </c:pt>
                <c:pt idx="8">
                  <c:v>0.14805769252888601</c:v>
                </c:pt>
                <c:pt idx="9">
                  <c:v>0.1334941682492089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B21-4418-ABF2-BF580898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591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91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6956521739131"/>
          <c:y val="0.17491805550631545"/>
          <c:w val="0.82260869565217387"/>
          <c:h val="0.729348887457669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グラフ２!$B$51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FC1-4372-A76E-41EF1EB8A10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FC1-4372-A76E-41EF1EB8A10F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C1-4372-A76E-41EF1EB8A10F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グラフ２!$F$44:$Q$44</c15:sqref>
                  </c15:fullRef>
                </c:ext>
              </c:extLst>
              <c:f>グラフ２!$H$44:$Q$44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グラフ２!$F$51:$Q$51</c15:sqref>
                  </c15:fullRef>
                </c:ext>
              </c:extLst>
              <c:f>グラフ２!$H$51:$Q$51</c:f>
              <c:numCache>
                <c:formatCode>#,##0_);[Red]\(#,##0\)</c:formatCode>
                <c:ptCount val="10"/>
                <c:pt idx="0">
                  <c:v>1743</c:v>
                </c:pt>
                <c:pt idx="1">
                  <c:v>1674</c:v>
                </c:pt>
                <c:pt idx="2">
                  <c:v>1863</c:v>
                </c:pt>
                <c:pt idx="3">
                  <c:v>-4707</c:v>
                </c:pt>
                <c:pt idx="4">
                  <c:v>-6094</c:v>
                </c:pt>
                <c:pt idx="5">
                  <c:v>2366</c:v>
                </c:pt>
                <c:pt idx="6">
                  <c:v>4315</c:v>
                </c:pt>
                <c:pt idx="7">
                  <c:v>2034</c:v>
                </c:pt>
                <c:pt idx="8">
                  <c:v>1099</c:v>
                </c:pt>
                <c:pt idx="9">
                  <c:v>2460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FC1-4372-A76E-41EF1EB8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5966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グラフ２!$B$52</c:f>
              <c:strCache>
                <c:ptCount val="1"/>
                <c:pt idx="0">
                  <c:v>売上高当期純利益率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E-BFC1-4372-A76E-41EF1EB8A10F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グラフ２!$F$44:$Q$44</c15:sqref>
                  </c15:fullRef>
                </c:ext>
              </c:extLst>
              <c:f>グラフ２!$H$44:$Q$44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グラフ２!$F$52:$Q$52</c15:sqref>
                  </c15:fullRef>
                </c:ext>
              </c:extLst>
              <c:f>グラフ２!$H$52:$Q$52</c:f>
              <c:numCache>
                <c:formatCode>0.0%</c:formatCode>
                <c:ptCount val="10"/>
                <c:pt idx="0">
                  <c:v>5.3479578171395904E-2</c:v>
                </c:pt>
                <c:pt idx="1">
                  <c:v>5.7180545718326273E-2</c:v>
                </c:pt>
                <c:pt idx="2">
                  <c:v>5.7347495895231776E-2</c:v>
                </c:pt>
                <c:pt idx="3">
                  <c:v>-0.15442584333963605</c:v>
                </c:pt>
                <c:pt idx="4">
                  <c:v>-0.20456663492856375</c:v>
                </c:pt>
                <c:pt idx="5">
                  <c:v>7.6287875716034459E-2</c:v>
                </c:pt>
                <c:pt idx="6">
                  <c:v>0.14200082260552355</c:v>
                </c:pt>
                <c:pt idx="7">
                  <c:v>8.6038037204773446E-2</c:v>
                </c:pt>
                <c:pt idx="8">
                  <c:v>4.6653764821492291E-2</c:v>
                </c:pt>
                <c:pt idx="9">
                  <c:v>0.10936934558359915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FC1-4372-A76E-41EF1EB8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596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  <c:min val="-65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96656"/>
        <c:crosses val="autoZero"/>
        <c:crossBetween val="between"/>
        <c:majorUnit val="2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9000000000000003"/>
          <c:min val="-0.2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グラフ3!$E$44:$Q$44</c15:sqref>
                  </c15:fullRef>
                </c:ext>
              </c:extLst>
              <c:f>グラフ3!$H$44:$Q$44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グラフ3!$E$45:$Q$45</c15:sqref>
                  </c15:fullRef>
                </c:ext>
              </c:extLst>
              <c:f>グラフ3!$H$45:$Q$45</c:f>
              <c:numCache>
                <c:formatCode>#,##0_);[Red]\(#,##0\)</c:formatCode>
                <c:ptCount val="10"/>
                <c:pt idx="0">
                  <c:v>15235</c:v>
                </c:pt>
                <c:pt idx="1">
                  <c:v>13845</c:v>
                </c:pt>
                <c:pt idx="2">
                  <c:v>16149</c:v>
                </c:pt>
                <c:pt idx="3">
                  <c:v>15492</c:v>
                </c:pt>
                <c:pt idx="4">
                  <c:v>13130</c:v>
                </c:pt>
                <c:pt idx="5">
                  <c:v>13528</c:v>
                </c:pt>
                <c:pt idx="6">
                  <c:v>11931</c:v>
                </c:pt>
                <c:pt idx="7">
                  <c:v>12708</c:v>
                </c:pt>
                <c:pt idx="8">
                  <c:v>13168</c:v>
                </c:pt>
                <c:pt idx="9">
                  <c:v>15150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0B9-9246-689D7734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グラフ3!$B$46</c:f>
              <c:strCache>
                <c:ptCount val="1"/>
                <c:pt idx="0">
                  <c:v>流動比率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グラフ3!$E$44:$Q$44</c15:sqref>
                  </c15:fullRef>
                </c:ext>
              </c:extLst>
              <c:f>グラフ3!$H$44:$Q$44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グラフ3!$E$46:$Q$46</c15:sqref>
                  </c15:fullRef>
                </c:ext>
              </c:extLst>
              <c:f>グラフ3!$H$46:$Q$46</c:f>
              <c:numCache>
                <c:formatCode>0.0%</c:formatCode>
                <c:ptCount val="10"/>
                <c:pt idx="0">
                  <c:v>1.7180268123235123</c:v>
                </c:pt>
                <c:pt idx="1">
                  <c:v>2.0653967179914963</c:v>
                </c:pt>
                <c:pt idx="2">
                  <c:v>2.1416273912224142</c:v>
                </c:pt>
                <c:pt idx="3">
                  <c:v>1.2539028439350486</c:v>
                </c:pt>
                <c:pt idx="4">
                  <c:v>0.78277170795213902</c:v>
                </c:pt>
                <c:pt idx="5">
                  <c:v>1.5687946867933908</c:v>
                </c:pt>
                <c:pt idx="6">
                  <c:v>1.4474481771688867</c:v>
                </c:pt>
                <c:pt idx="7">
                  <c:v>1.8625964995180888</c:v>
                </c:pt>
                <c:pt idx="8">
                  <c:v>2.1367666282423743</c:v>
                </c:pt>
                <c:pt idx="9">
                  <c:v>2.4831143974843153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E9B-40B9-9246-689D7734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502920</xdr:colOff>
      <xdr:row>32</xdr:row>
      <xdr:rowOff>160020</xdr:rowOff>
    </xdr:from>
    <xdr:to>
      <xdr:col>13</xdr:col>
      <xdr:colOff>2217420</xdr:colOff>
      <xdr:row>34</xdr:row>
      <xdr:rowOff>76200</xdr:rowOff>
    </xdr:to>
    <xdr:pic>
      <xdr:nvPicPr>
        <xdr:cNvPr id="1679" name="Picture 1" descr="wa01_3">
          <a:extLst>
            <a:ext uri="{FF2B5EF4-FFF2-40B4-BE49-F238E27FC236}">
              <a16:creationId xmlns:a16="http://schemas.microsoft.com/office/drawing/2014/main" id="{D18D826C-BEB2-408F-8E24-CC45963F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6050280"/>
          <a:ext cx="294894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1257300</xdr:colOff>
      <xdr:row>1</xdr:row>
      <xdr:rowOff>38100</xdr:rowOff>
    </xdr:from>
    <xdr:to>
      <xdr:col>13</xdr:col>
      <xdr:colOff>2057400</xdr:colOff>
      <xdr:row>4</xdr:row>
      <xdr:rowOff>114300</xdr:rowOff>
    </xdr:to>
    <xdr:pic>
      <xdr:nvPicPr>
        <xdr:cNvPr id="1680" name="Picture 2" descr="blue_shikaku_3">
          <a:extLst>
            <a:ext uri="{FF2B5EF4-FFF2-40B4-BE49-F238E27FC236}">
              <a16:creationId xmlns:a16="http://schemas.microsoft.com/office/drawing/2014/main" id="{5473908C-2E05-4F66-AEDD-28E0B7F5B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720" y="213360"/>
          <a:ext cx="8001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214305" name="グラフ 1">
          <a:extLst>
            <a:ext uri="{FF2B5EF4-FFF2-40B4-BE49-F238E27FC236}">
              <a16:creationId xmlns:a16="http://schemas.microsoft.com/office/drawing/2014/main" id="{1D7F7489-A3AF-4F40-BECD-6C8633558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</xdr:colOff>
      <xdr:row>5</xdr:row>
      <xdr:rowOff>0</xdr:rowOff>
    </xdr:from>
    <xdr:to>
      <xdr:col>18</xdr:col>
      <xdr:colOff>0</xdr:colOff>
      <xdr:row>20</xdr:row>
      <xdr:rowOff>22860</xdr:rowOff>
    </xdr:to>
    <xdr:graphicFrame macro="">
      <xdr:nvGraphicFramePr>
        <xdr:cNvPr id="4214306" name="グラフ 2">
          <a:extLst>
            <a:ext uri="{FF2B5EF4-FFF2-40B4-BE49-F238E27FC236}">
              <a16:creationId xmlns:a16="http://schemas.microsoft.com/office/drawing/2014/main" id="{4FC9784C-871E-45BE-A9F6-75976904C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164465</xdr:colOff>
      <xdr:row>24</xdr:row>
      <xdr:rowOff>164465</xdr:rowOff>
    </xdr:from>
    <xdr:to>
      <xdr:col>9</xdr:col>
      <xdr:colOff>0</xdr:colOff>
      <xdr:row>40</xdr:row>
      <xdr:rowOff>0</xdr:rowOff>
    </xdr:to>
    <xdr:graphicFrame macro="">
      <xdr:nvGraphicFramePr>
        <xdr:cNvPr id="4214307" name="グラフ 3">
          <a:extLst>
            <a:ext uri="{FF2B5EF4-FFF2-40B4-BE49-F238E27FC236}">
              <a16:creationId xmlns:a16="http://schemas.microsoft.com/office/drawing/2014/main" id="{0A0C4A28-9667-4CB8-BCD2-41EE21820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373380</xdr:colOff>
      <xdr:row>25</xdr:row>
      <xdr:rowOff>0</xdr:rowOff>
    </xdr:from>
    <xdr:to>
      <xdr:col>17</xdr:col>
      <xdr:colOff>601980</xdr:colOff>
      <xdr:row>40</xdr:row>
      <xdr:rowOff>22860</xdr:rowOff>
    </xdr:to>
    <xdr:graphicFrame macro="">
      <xdr:nvGraphicFramePr>
        <xdr:cNvPr id="4214308" name="グラフ 4">
          <a:extLst>
            <a:ext uri="{FF2B5EF4-FFF2-40B4-BE49-F238E27FC236}">
              <a16:creationId xmlns:a16="http://schemas.microsoft.com/office/drawing/2014/main" id="{B23DC782-8AE5-483B-8904-9DDBE8D7D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85725</xdr:colOff>
      <xdr:row>4</xdr:row>
      <xdr:rowOff>152400</xdr:rowOff>
    </xdr:from>
    <xdr:ext cx="859338" cy="168508"/>
    <xdr:sp macro="" textlink="">
      <xdr:nvSpPr>
        <xdr:cNvPr id="9221" name="Text Box 5">
          <a:extLst>
            <a:ext uri="{FF2B5EF4-FFF2-40B4-BE49-F238E27FC236}">
              <a16:creationId xmlns:a16="http://schemas.microsoft.com/office/drawing/2014/main" id="{336C55E4-61C7-4AB9-A7F1-486ECE689B47}"/>
            </a:ext>
          </a:extLst>
        </xdr:cNvPr>
        <xdr:cNvSpPr txBox="1">
          <a:spLocks noChangeArrowheads="1"/>
        </xdr:cNvSpPr>
      </xdr:nvSpPr>
      <xdr:spPr bwMode="auto">
        <a:xfrm>
          <a:off x="265019" y="106680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89535</xdr:colOff>
      <xdr:row>4</xdr:row>
      <xdr:rowOff>38100</xdr:rowOff>
    </xdr:from>
    <xdr:ext cx="859338" cy="168508"/>
    <xdr:sp macro="" textlink="">
      <xdr:nvSpPr>
        <xdr:cNvPr id="9222" name="Text Box 6">
          <a:extLst>
            <a:ext uri="{FF2B5EF4-FFF2-40B4-BE49-F238E27FC236}">
              <a16:creationId xmlns:a16="http://schemas.microsoft.com/office/drawing/2014/main" id="{D4E33926-9674-467C-852E-75BFDD52201C}"/>
            </a:ext>
          </a:extLst>
        </xdr:cNvPr>
        <xdr:cNvSpPr txBox="1">
          <a:spLocks noChangeArrowheads="1"/>
        </xdr:cNvSpPr>
      </xdr:nvSpPr>
      <xdr:spPr bwMode="auto">
        <a:xfrm>
          <a:off x="5387676" y="95250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97155</xdr:colOff>
      <xdr:row>24</xdr:row>
      <xdr:rowOff>38100</xdr:rowOff>
    </xdr:from>
    <xdr:ext cx="859338" cy="168508"/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4690BA48-EBCC-41C6-9B0A-78741145F603}"/>
            </a:ext>
          </a:extLst>
        </xdr:cNvPr>
        <xdr:cNvSpPr txBox="1">
          <a:spLocks noChangeArrowheads="1"/>
        </xdr:cNvSpPr>
      </xdr:nvSpPr>
      <xdr:spPr bwMode="auto">
        <a:xfrm>
          <a:off x="276449" y="471767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106680</xdr:colOff>
      <xdr:row>24</xdr:row>
      <xdr:rowOff>38100</xdr:rowOff>
    </xdr:from>
    <xdr:ext cx="859338" cy="168508"/>
    <xdr:sp macro="" textlink="">
      <xdr:nvSpPr>
        <xdr:cNvPr id="9224" name="Text Box 8">
          <a:extLst>
            <a:ext uri="{FF2B5EF4-FFF2-40B4-BE49-F238E27FC236}">
              <a16:creationId xmlns:a16="http://schemas.microsoft.com/office/drawing/2014/main" id="{AB12F34B-8EAE-41E0-9D75-E7B3BC383F0D}"/>
            </a:ext>
          </a:extLst>
        </xdr:cNvPr>
        <xdr:cNvSpPr txBox="1">
          <a:spLocks noChangeArrowheads="1"/>
        </xdr:cNvSpPr>
      </xdr:nvSpPr>
      <xdr:spPr bwMode="auto">
        <a:xfrm>
          <a:off x="5404821" y="471767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5</xdr:row>
      <xdr:rowOff>0</xdr:rowOff>
    </xdr:from>
    <xdr:to>
      <xdr:col>9</xdr:col>
      <xdr:colOff>15240</xdr:colOff>
      <xdr:row>22</xdr:row>
      <xdr:rowOff>0</xdr:rowOff>
    </xdr:to>
    <xdr:graphicFrame macro="">
      <xdr:nvGraphicFramePr>
        <xdr:cNvPr id="4117078" name="グラフ 1">
          <a:extLst>
            <a:ext uri="{FF2B5EF4-FFF2-40B4-BE49-F238E27FC236}">
              <a16:creationId xmlns:a16="http://schemas.microsoft.com/office/drawing/2014/main" id="{CAC87006-8F96-45D1-A929-41930565E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5</xdr:row>
      <xdr:rowOff>0</xdr:rowOff>
    </xdr:from>
    <xdr:to>
      <xdr:col>18</xdr:col>
      <xdr:colOff>0</xdr:colOff>
      <xdr:row>21</xdr:row>
      <xdr:rowOff>152400</xdr:rowOff>
    </xdr:to>
    <xdr:graphicFrame macro="">
      <xdr:nvGraphicFramePr>
        <xdr:cNvPr id="4117079" name="グラフ 5">
          <a:extLst>
            <a:ext uri="{FF2B5EF4-FFF2-40B4-BE49-F238E27FC236}">
              <a16:creationId xmlns:a16="http://schemas.microsoft.com/office/drawing/2014/main" id="{FDA1C171-B9F1-4B68-BED2-237952EF8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117080" name="グラフ 6">
          <a:extLst>
            <a:ext uri="{FF2B5EF4-FFF2-40B4-BE49-F238E27FC236}">
              <a16:creationId xmlns:a16="http://schemas.microsoft.com/office/drawing/2014/main" id="{587A21D5-0A51-4249-B874-545AB0854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30480</xdr:rowOff>
    </xdr:to>
    <xdr:graphicFrame macro="">
      <xdr:nvGraphicFramePr>
        <xdr:cNvPr id="4117081" name="グラフ 7">
          <a:extLst>
            <a:ext uri="{FF2B5EF4-FFF2-40B4-BE49-F238E27FC236}">
              <a16:creationId xmlns:a16="http://schemas.microsoft.com/office/drawing/2014/main" id="{DAA4BAC7-A898-4D53-94CC-E84C4ABFE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158115</xdr:colOff>
      <xdr:row>4</xdr:row>
      <xdr:rowOff>104775</xdr:rowOff>
    </xdr:from>
    <xdr:ext cx="859338" cy="168508"/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DE1AE52D-4A98-454C-91B4-268426FAA766}"/>
            </a:ext>
          </a:extLst>
        </xdr:cNvPr>
        <xdr:cNvSpPr txBox="1">
          <a:spLocks noChangeArrowheads="1"/>
        </xdr:cNvSpPr>
      </xdr:nvSpPr>
      <xdr:spPr bwMode="auto">
        <a:xfrm>
          <a:off x="358140" y="103822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184785</xdr:colOff>
      <xdr:row>4</xdr:row>
      <xdr:rowOff>114300</xdr:rowOff>
    </xdr:from>
    <xdr:ext cx="859338" cy="168508"/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E18C6331-0B75-4450-BAC3-7C22920686A3}"/>
            </a:ext>
          </a:extLst>
        </xdr:cNvPr>
        <xdr:cNvSpPr txBox="1">
          <a:spLocks noChangeArrowheads="1"/>
        </xdr:cNvSpPr>
      </xdr:nvSpPr>
      <xdr:spPr bwMode="auto">
        <a:xfrm>
          <a:off x="6071235" y="10477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184785</xdr:colOff>
      <xdr:row>24</xdr:row>
      <xdr:rowOff>104775</xdr:rowOff>
    </xdr:from>
    <xdr:ext cx="859338" cy="168508"/>
    <xdr:sp macro="" textlink="">
      <xdr:nvSpPr>
        <xdr:cNvPr id="12298" name="Text Box 10">
          <a:extLst>
            <a:ext uri="{FF2B5EF4-FFF2-40B4-BE49-F238E27FC236}">
              <a16:creationId xmlns:a16="http://schemas.microsoft.com/office/drawing/2014/main" id="{03297242-F766-42C0-8B66-033CF8C5CDD6}"/>
            </a:ext>
          </a:extLst>
        </xdr:cNvPr>
        <xdr:cNvSpPr txBox="1">
          <a:spLocks noChangeArrowheads="1"/>
        </xdr:cNvSpPr>
      </xdr:nvSpPr>
      <xdr:spPr bwMode="auto">
        <a:xfrm>
          <a:off x="384810" y="484822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184785</xdr:colOff>
      <xdr:row>24</xdr:row>
      <xdr:rowOff>114300</xdr:rowOff>
    </xdr:from>
    <xdr:ext cx="859338" cy="168508"/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2694D313-1F9B-4ECD-86D0-624BC636C7FB}"/>
            </a:ext>
          </a:extLst>
        </xdr:cNvPr>
        <xdr:cNvSpPr txBox="1">
          <a:spLocks noChangeArrowheads="1"/>
        </xdr:cNvSpPr>
      </xdr:nvSpPr>
      <xdr:spPr bwMode="auto">
        <a:xfrm>
          <a:off x="6071235" y="48577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223524" name="グラフ 1">
          <a:extLst>
            <a:ext uri="{FF2B5EF4-FFF2-40B4-BE49-F238E27FC236}">
              <a16:creationId xmlns:a16="http://schemas.microsoft.com/office/drawing/2014/main" id="{C23647DF-C8CA-4386-9451-D45A2086A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5</xdr:row>
      <xdr:rowOff>0</xdr:rowOff>
    </xdr:from>
    <xdr:to>
      <xdr:col>18</xdr:col>
      <xdr:colOff>0</xdr:colOff>
      <xdr:row>20</xdr:row>
      <xdr:rowOff>30480</xdr:rowOff>
    </xdr:to>
    <xdr:graphicFrame macro="">
      <xdr:nvGraphicFramePr>
        <xdr:cNvPr id="4223525" name="グラフ 2">
          <a:extLst>
            <a:ext uri="{FF2B5EF4-FFF2-40B4-BE49-F238E27FC236}">
              <a16:creationId xmlns:a16="http://schemas.microsoft.com/office/drawing/2014/main" id="{4DEB8BB9-4909-4F8E-B0B2-D67CB0ED3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223526" name="グラフ 3">
          <a:extLst>
            <a:ext uri="{FF2B5EF4-FFF2-40B4-BE49-F238E27FC236}">
              <a16:creationId xmlns:a16="http://schemas.microsoft.com/office/drawing/2014/main" id="{DFD46D7D-511D-46F5-B7E7-CFF58DA51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30480</xdr:rowOff>
    </xdr:to>
    <xdr:graphicFrame macro="">
      <xdr:nvGraphicFramePr>
        <xdr:cNvPr id="4223527" name="グラフ 4">
          <a:extLst>
            <a:ext uri="{FF2B5EF4-FFF2-40B4-BE49-F238E27FC236}">
              <a16:creationId xmlns:a16="http://schemas.microsoft.com/office/drawing/2014/main" id="{1C1D387C-35A2-4BB7-B45E-6395D05B6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72390</xdr:colOff>
      <xdr:row>4</xdr:row>
      <xdr:rowOff>0</xdr:rowOff>
    </xdr:from>
    <xdr:ext cx="859338" cy="168508"/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A1B5CB8C-CF9B-4140-9E92-409AC537E18D}"/>
            </a:ext>
          </a:extLst>
        </xdr:cNvPr>
        <xdr:cNvSpPr txBox="1">
          <a:spLocks noChangeArrowheads="1"/>
        </xdr:cNvSpPr>
      </xdr:nvSpPr>
      <xdr:spPr bwMode="auto">
        <a:xfrm>
          <a:off x="272415" y="9334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81915</xdr:colOff>
      <xdr:row>4</xdr:row>
      <xdr:rowOff>9525</xdr:rowOff>
    </xdr:from>
    <xdr:ext cx="859338" cy="168508"/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08FB24EF-7952-4BA1-9345-56545C00BF65}"/>
            </a:ext>
          </a:extLst>
        </xdr:cNvPr>
        <xdr:cNvSpPr txBox="1">
          <a:spLocks noChangeArrowheads="1"/>
        </xdr:cNvSpPr>
      </xdr:nvSpPr>
      <xdr:spPr bwMode="auto">
        <a:xfrm>
          <a:off x="5968365" y="94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274320</xdr:colOff>
      <xdr:row>24</xdr:row>
      <xdr:rowOff>45720</xdr:rowOff>
    </xdr:from>
    <xdr:ext cx="859338" cy="168508"/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FAFF52BF-71B2-4A2B-AB9F-D1284304B391}"/>
            </a:ext>
          </a:extLst>
        </xdr:cNvPr>
        <xdr:cNvSpPr txBox="1">
          <a:spLocks noChangeArrowheads="1"/>
        </xdr:cNvSpPr>
      </xdr:nvSpPr>
      <xdr:spPr bwMode="auto">
        <a:xfrm>
          <a:off x="474345" y="478917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144780</xdr:colOff>
      <xdr:row>24</xdr:row>
      <xdr:rowOff>19050</xdr:rowOff>
    </xdr:from>
    <xdr:ext cx="550022" cy="168508"/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A981FD74-3DA7-4215-8ED3-A500094061D6}"/>
            </a:ext>
          </a:extLst>
        </xdr:cNvPr>
        <xdr:cNvSpPr txBox="1">
          <a:spLocks noChangeArrowheads="1"/>
        </xdr:cNvSpPr>
      </xdr:nvSpPr>
      <xdr:spPr bwMode="auto">
        <a:xfrm>
          <a:off x="6031230" y="4762500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(回/Times)</a:t>
          </a:r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589055" name="グラフ 1">
          <a:extLst>
            <a:ext uri="{FF2B5EF4-FFF2-40B4-BE49-F238E27FC236}">
              <a16:creationId xmlns:a16="http://schemas.microsoft.com/office/drawing/2014/main" id="{4BE2E25C-5C9B-4788-825B-EE6CDB3B8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589056" name="グラフ 3">
          <a:extLst>
            <a:ext uri="{FF2B5EF4-FFF2-40B4-BE49-F238E27FC236}">
              <a16:creationId xmlns:a16="http://schemas.microsoft.com/office/drawing/2014/main" id="{15AADA1E-F9EA-4B94-BCDF-232435E50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30480</xdr:rowOff>
    </xdr:to>
    <xdr:graphicFrame macro="">
      <xdr:nvGraphicFramePr>
        <xdr:cNvPr id="4589057" name="グラフ 4">
          <a:extLst>
            <a:ext uri="{FF2B5EF4-FFF2-40B4-BE49-F238E27FC236}">
              <a16:creationId xmlns:a16="http://schemas.microsoft.com/office/drawing/2014/main" id="{AF4A228F-1CBA-4153-B053-356C06366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5</xdr:row>
      <xdr:rowOff>0</xdr:rowOff>
    </xdr:from>
    <xdr:to>
      <xdr:col>18</xdr:col>
      <xdr:colOff>7620</xdr:colOff>
      <xdr:row>20</xdr:row>
      <xdr:rowOff>7620</xdr:rowOff>
    </xdr:to>
    <xdr:graphicFrame macro="">
      <xdr:nvGraphicFramePr>
        <xdr:cNvPr id="4589058" name="グラフ 6">
          <a:extLst>
            <a:ext uri="{FF2B5EF4-FFF2-40B4-BE49-F238E27FC236}">
              <a16:creationId xmlns:a16="http://schemas.microsoft.com/office/drawing/2014/main" id="{84CE9DAA-89D5-40DE-BC10-11FF123D6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91440</xdr:colOff>
      <xdr:row>4</xdr:row>
      <xdr:rowOff>47625</xdr:rowOff>
    </xdr:from>
    <xdr:ext cx="859338" cy="168508"/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3F713901-E154-4CA1-A874-06A5422ECCA2}"/>
            </a:ext>
          </a:extLst>
        </xdr:cNvPr>
        <xdr:cNvSpPr txBox="1">
          <a:spLocks noChangeArrowheads="1"/>
        </xdr:cNvSpPr>
      </xdr:nvSpPr>
      <xdr:spPr bwMode="auto">
        <a:xfrm>
          <a:off x="5977890" y="9810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100965</xdr:colOff>
      <xdr:row>4</xdr:row>
      <xdr:rowOff>9525</xdr:rowOff>
    </xdr:from>
    <xdr:ext cx="859338" cy="168508"/>
    <xdr:sp macro="" textlink="">
      <xdr:nvSpPr>
        <xdr:cNvPr id="19465" name="Text Box 9">
          <a:extLst>
            <a:ext uri="{FF2B5EF4-FFF2-40B4-BE49-F238E27FC236}">
              <a16:creationId xmlns:a16="http://schemas.microsoft.com/office/drawing/2014/main" id="{FF351717-82DE-4DE7-A781-65624D882422}"/>
            </a:ext>
          </a:extLst>
        </xdr:cNvPr>
        <xdr:cNvSpPr txBox="1">
          <a:spLocks noChangeArrowheads="1"/>
        </xdr:cNvSpPr>
      </xdr:nvSpPr>
      <xdr:spPr bwMode="auto">
        <a:xfrm>
          <a:off x="300990" y="94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180975</xdr:colOff>
      <xdr:row>24</xdr:row>
      <xdr:rowOff>66675</xdr:rowOff>
    </xdr:from>
    <xdr:ext cx="329962" cy="168508"/>
    <xdr:sp macro="" textlink="">
      <xdr:nvSpPr>
        <xdr:cNvPr id="19466" name="Text Box 10">
          <a:extLst>
            <a:ext uri="{FF2B5EF4-FFF2-40B4-BE49-F238E27FC236}">
              <a16:creationId xmlns:a16="http://schemas.microsoft.com/office/drawing/2014/main" id="{4AE3FF91-DDD8-4EF7-9643-18C477C9EC65}"/>
            </a:ext>
          </a:extLst>
        </xdr:cNvPr>
        <xdr:cNvSpPr txBox="1">
          <a:spLocks noChangeArrowheads="1"/>
        </xdr:cNvSpPr>
      </xdr:nvSpPr>
      <xdr:spPr bwMode="auto">
        <a:xfrm>
          <a:off x="381000" y="4810125"/>
          <a:ext cx="32996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10</xdr:col>
      <xdr:colOff>127635</xdr:colOff>
      <xdr:row>24</xdr:row>
      <xdr:rowOff>51435</xdr:rowOff>
    </xdr:from>
    <xdr:ext cx="550022" cy="168508"/>
    <xdr:sp macro="" textlink="">
      <xdr:nvSpPr>
        <xdr:cNvPr id="19468" name="Text Box 12">
          <a:extLst>
            <a:ext uri="{FF2B5EF4-FFF2-40B4-BE49-F238E27FC236}">
              <a16:creationId xmlns:a16="http://schemas.microsoft.com/office/drawing/2014/main" id="{09747E88-BEF2-4AA2-A8A7-58308276F196}"/>
            </a:ext>
          </a:extLst>
        </xdr:cNvPr>
        <xdr:cNvSpPr txBox="1">
          <a:spLocks noChangeArrowheads="1"/>
        </xdr:cNvSpPr>
      </xdr:nvSpPr>
      <xdr:spPr bwMode="auto">
        <a:xfrm>
          <a:off x="6261735" y="4794885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N37"/>
  <sheetViews>
    <sheetView tabSelected="1" zoomScaleNormal="100" zoomScaleSheetLayoutView="85" workbookViewId="0">
      <selection activeCell="G31" sqref="G31"/>
    </sheetView>
  </sheetViews>
  <sheetFormatPr defaultColWidth="9" defaultRowHeight="13.5" x14ac:dyDescent="0.15"/>
  <cols>
    <col min="1" max="1" width="2.125" style="222" customWidth="1"/>
    <col min="2" max="13" width="9" style="222"/>
    <col min="14" max="14" width="34.625" style="222" customWidth="1"/>
    <col min="15" max="15" width="10.375" style="222" customWidth="1"/>
    <col min="16" max="16384" width="9" style="222"/>
  </cols>
  <sheetData>
    <row r="1" spans="1:14" ht="14.25" thickTop="1" x14ac:dyDescent="0.15">
      <c r="A1" s="237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9"/>
    </row>
    <row r="2" spans="1:14" x14ac:dyDescent="0.15">
      <c r="A2" s="240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41"/>
    </row>
    <row r="3" spans="1:14" x14ac:dyDescent="0.15">
      <c r="A3" s="240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41"/>
    </row>
    <row r="4" spans="1:14" x14ac:dyDescent="0.15">
      <c r="A4" s="240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41"/>
    </row>
    <row r="5" spans="1:14" x14ac:dyDescent="0.15">
      <c r="A5" s="240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41"/>
    </row>
    <row r="6" spans="1:14" x14ac:dyDescent="0.15">
      <c r="A6" s="240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41"/>
    </row>
    <row r="7" spans="1:14" x14ac:dyDescent="0.15">
      <c r="A7" s="240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41"/>
    </row>
    <row r="8" spans="1:14" x14ac:dyDescent="0.15">
      <c r="A8" s="240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41"/>
    </row>
    <row r="9" spans="1:14" x14ac:dyDescent="0.15">
      <c r="A9" s="240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41"/>
    </row>
    <row r="10" spans="1:14" x14ac:dyDescent="0.15">
      <c r="A10" s="240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41"/>
    </row>
    <row r="11" spans="1:14" x14ac:dyDescent="0.15">
      <c r="A11" s="240"/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41"/>
    </row>
    <row r="12" spans="1:14" x14ac:dyDescent="0.15">
      <c r="A12" s="240"/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41"/>
    </row>
    <row r="13" spans="1:14" x14ac:dyDescent="0.15">
      <c r="A13" s="240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41"/>
    </row>
    <row r="14" spans="1:14" x14ac:dyDescent="0.15">
      <c r="A14" s="240"/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41"/>
    </row>
    <row r="15" spans="1:14" x14ac:dyDescent="0.15">
      <c r="A15" s="240"/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41"/>
    </row>
    <row r="16" spans="1:14" x14ac:dyDescent="0.15">
      <c r="A16" s="240"/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41"/>
    </row>
    <row r="17" spans="1:14" x14ac:dyDescent="0.15">
      <c r="A17" s="240"/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41"/>
    </row>
    <row r="18" spans="1:14" x14ac:dyDescent="0.15">
      <c r="A18" s="240"/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41"/>
    </row>
    <row r="19" spans="1:14" x14ac:dyDescent="0.15">
      <c r="A19" s="240"/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41"/>
    </row>
    <row r="20" spans="1:14" x14ac:dyDescent="0.15">
      <c r="A20" s="240"/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41"/>
    </row>
    <row r="21" spans="1:14" x14ac:dyDescent="0.15">
      <c r="A21" s="240"/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41"/>
    </row>
    <row r="22" spans="1:14" x14ac:dyDescent="0.15">
      <c r="A22" s="240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41"/>
    </row>
    <row r="23" spans="1:14" x14ac:dyDescent="0.15">
      <c r="A23" s="240"/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41"/>
    </row>
    <row r="24" spans="1:14" x14ac:dyDescent="0.15">
      <c r="A24" s="240"/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41"/>
    </row>
    <row r="25" spans="1:14" x14ac:dyDescent="0.15">
      <c r="A25" s="240"/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41"/>
    </row>
    <row r="26" spans="1:14" x14ac:dyDescent="0.15">
      <c r="A26" s="240"/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41"/>
    </row>
    <row r="27" spans="1:14" x14ac:dyDescent="0.15">
      <c r="A27" s="240"/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41"/>
    </row>
    <row r="28" spans="1:14" x14ac:dyDescent="0.15">
      <c r="A28" s="240"/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41"/>
    </row>
    <row r="29" spans="1:14" x14ac:dyDescent="0.15">
      <c r="A29" s="240"/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41"/>
    </row>
    <row r="30" spans="1:14" x14ac:dyDescent="0.15">
      <c r="A30" s="242"/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43"/>
    </row>
    <row r="31" spans="1:14" ht="49.5" customHeight="1" x14ac:dyDescent="0.15">
      <c r="A31" s="242"/>
      <c r="B31" s="231"/>
      <c r="C31" s="230"/>
      <c r="D31" s="230"/>
      <c r="E31" s="230"/>
      <c r="F31" s="230"/>
      <c r="G31" s="232" t="s">
        <v>402</v>
      </c>
      <c r="H31" s="230"/>
      <c r="I31" s="230"/>
      <c r="J31" s="230"/>
      <c r="K31" s="230"/>
      <c r="L31" s="230"/>
      <c r="M31" s="230"/>
      <c r="N31" s="243"/>
    </row>
    <row r="32" spans="1:14" s="223" customFormat="1" ht="18" customHeight="1" x14ac:dyDescent="0.15">
      <c r="A32" s="244"/>
      <c r="B32" s="233"/>
      <c r="C32" s="233"/>
      <c r="D32" s="233"/>
      <c r="E32" s="233"/>
      <c r="F32" s="234" t="s">
        <v>555</v>
      </c>
      <c r="G32" s="233"/>
      <c r="H32" s="233"/>
      <c r="I32" s="233"/>
      <c r="J32" s="233"/>
      <c r="K32" s="233"/>
      <c r="L32" s="233"/>
      <c r="M32" s="233"/>
      <c r="N32" s="245"/>
    </row>
    <row r="33" spans="1:14" x14ac:dyDescent="0.15">
      <c r="A33" s="240"/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41"/>
    </row>
    <row r="34" spans="1:14" x14ac:dyDescent="0.15">
      <c r="A34" s="240"/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41"/>
    </row>
    <row r="35" spans="1:14" x14ac:dyDescent="0.15">
      <c r="A35" s="240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41"/>
    </row>
    <row r="36" spans="1:14" ht="14.25" thickBot="1" x14ac:dyDescent="0.2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8"/>
    </row>
    <row r="37" spans="1:14" ht="14.25" thickTop="1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  <pageSetUpPr fitToPage="1"/>
  </sheetPr>
  <dimension ref="A1:R23"/>
  <sheetViews>
    <sheetView showGridLines="0" zoomScaleNormal="100" zoomScaleSheetLayoutView="100" workbookViewId="0">
      <pane xSplit="2" topLeftCell="H1" activePane="topRight" state="frozen"/>
      <selection activeCell="B1" sqref="B1"/>
      <selection pane="topRight" activeCell="B1" sqref="B1"/>
    </sheetView>
  </sheetViews>
  <sheetFormatPr defaultColWidth="9" defaultRowHeight="13.5" x14ac:dyDescent="0.15"/>
  <cols>
    <col min="1" max="1" width="1" style="32" customWidth="1"/>
    <col min="2" max="2" width="22.125" style="32" customWidth="1"/>
    <col min="3" max="3" width="29.5" style="32" customWidth="1"/>
    <col min="4" max="7" width="10.625" style="32" hidden="1" customWidth="1"/>
    <col min="8" max="17" width="10.625" style="32" customWidth="1"/>
    <col min="18" max="18" width="4.125" style="32" customWidth="1"/>
    <col min="19" max="16384" width="9" style="32"/>
  </cols>
  <sheetData>
    <row r="1" spans="1:18" ht="13.5" customHeight="1" x14ac:dyDescent="0.15"/>
    <row r="2" spans="1:18" ht="22.5" customHeight="1" x14ac:dyDescent="0.15">
      <c r="A2" s="147"/>
      <c r="B2" s="33" t="s">
        <v>270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s="10" customFormat="1" ht="22.5" customHeight="1" x14ac:dyDescent="0.15">
      <c r="A3" s="12"/>
      <c r="B3" s="13" t="s">
        <v>287</v>
      </c>
      <c r="C3" s="14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/>
    </row>
    <row r="4" spans="1:18" s="36" customFormat="1" ht="10.5" x14ac:dyDescent="0.15">
      <c r="A4" s="35"/>
      <c r="B4" s="35"/>
      <c r="C4" s="35"/>
      <c r="D4" s="35"/>
      <c r="E4" s="35"/>
      <c r="F4" s="35"/>
      <c r="G4" s="35"/>
      <c r="H4" s="64"/>
      <c r="I4" s="64"/>
      <c r="J4" s="64"/>
      <c r="K4" s="64"/>
      <c r="L4" s="64"/>
      <c r="M4" s="64"/>
      <c r="O4" s="64"/>
      <c r="P4" s="64"/>
      <c r="Q4" s="64" t="s">
        <v>63</v>
      </c>
    </row>
    <row r="5" spans="1:18" s="36" customFormat="1" ht="10.5" x14ac:dyDescent="0.15">
      <c r="A5" s="73"/>
      <c r="B5" s="73"/>
      <c r="C5" s="73"/>
      <c r="D5" s="132">
        <v>2008</v>
      </c>
      <c r="E5" s="132">
        <v>2009</v>
      </c>
      <c r="F5" s="132">
        <v>2010</v>
      </c>
      <c r="G5" s="132">
        <v>2011</v>
      </c>
      <c r="H5" s="132">
        <v>2012</v>
      </c>
      <c r="I5" s="132">
        <v>2013</v>
      </c>
      <c r="J5" s="132">
        <v>2014</v>
      </c>
      <c r="K5" s="132">
        <v>2015</v>
      </c>
      <c r="L5" s="132">
        <v>2016</v>
      </c>
      <c r="M5" s="132">
        <v>2017</v>
      </c>
      <c r="N5" s="132">
        <v>2018</v>
      </c>
      <c r="O5" s="132">
        <v>2019</v>
      </c>
      <c r="P5" s="132">
        <v>2020</v>
      </c>
      <c r="Q5" s="133">
        <v>2021</v>
      </c>
    </row>
    <row r="6" spans="1:18" s="36" customFormat="1" ht="15" customHeight="1" x14ac:dyDescent="0.15">
      <c r="A6" s="188" t="s">
        <v>250</v>
      </c>
      <c r="B6" s="188"/>
      <c r="C6" s="189" t="s">
        <v>265</v>
      </c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1"/>
      <c r="O6" s="190"/>
      <c r="P6" s="190"/>
      <c r="Q6" s="191"/>
    </row>
    <row r="7" spans="1:18" s="36" customFormat="1" ht="15" customHeight="1" x14ac:dyDescent="0.15">
      <c r="A7" s="45" t="s">
        <v>551</v>
      </c>
      <c r="B7" s="45"/>
      <c r="C7" s="45" t="s">
        <v>552</v>
      </c>
      <c r="D7" s="67">
        <f>連BS!D36</f>
        <v>18164</v>
      </c>
      <c r="E7" s="67">
        <f>連BS!E36</f>
        <v>19730</v>
      </c>
      <c r="F7" s="67">
        <f>連BS!F36</f>
        <v>19965</v>
      </c>
      <c r="G7" s="67">
        <f>連BS!G36</f>
        <v>23132</v>
      </c>
      <c r="H7" s="67">
        <f>連BS!H36</f>
        <v>26506</v>
      </c>
      <c r="I7" s="67">
        <f>連BS!I36</f>
        <v>25066</v>
      </c>
      <c r="J7" s="67">
        <f>連BS!J36</f>
        <v>26595</v>
      </c>
      <c r="K7" s="67">
        <f>連BS!K36</f>
        <v>25638</v>
      </c>
      <c r="L7" s="67">
        <f>連BS!L36</f>
        <v>23312</v>
      </c>
      <c r="M7" s="67">
        <f>連BS!M36</f>
        <v>22283</v>
      </c>
      <c r="N7" s="67">
        <f>連BS!N36</f>
        <v>20945</v>
      </c>
      <c r="O7" s="67">
        <f>連BS!O36</f>
        <v>20640</v>
      </c>
      <c r="P7" s="67">
        <f>連BS!P36</f>
        <v>19577</v>
      </c>
      <c r="Q7" s="68">
        <f>連BS!Q36</f>
        <v>20471</v>
      </c>
    </row>
    <row r="8" spans="1:18" s="36" customFormat="1" ht="15" customHeight="1" x14ac:dyDescent="0.15">
      <c r="A8" s="46" t="s">
        <v>153</v>
      </c>
      <c r="B8" s="46"/>
      <c r="C8" s="46" t="s">
        <v>130</v>
      </c>
      <c r="D8" s="65">
        <f>'連BS-2'!D18</f>
        <v>4446</v>
      </c>
      <c r="E8" s="65">
        <f>'連BS-2'!E18</f>
        <v>5214</v>
      </c>
      <c r="F8" s="65">
        <f>'連BS-2'!F18</f>
        <v>4625</v>
      </c>
      <c r="G8" s="65">
        <f>'連BS-2'!G18</f>
        <v>6387</v>
      </c>
      <c r="H8" s="65">
        <f>'連BS-2'!H18</f>
        <v>8867</v>
      </c>
      <c r="I8" s="65">
        <f>'連BS-2'!I18</f>
        <v>6703</v>
      </c>
      <c r="J8" s="65">
        <f>'連BS-2'!J18</f>
        <v>7540</v>
      </c>
      <c r="K8" s="65">
        <f>'連BS-2'!K18</f>
        <v>12355</v>
      </c>
      <c r="L8" s="65">
        <f>'連BS-2'!L18</f>
        <v>16774</v>
      </c>
      <c r="M8" s="65">
        <f>'連BS-2'!M18</f>
        <v>8623</v>
      </c>
      <c r="N8" s="65">
        <f>'連BS-2'!N18</f>
        <v>8242</v>
      </c>
      <c r="O8" s="65">
        <f>'連BS-2'!O18</f>
        <v>6822</v>
      </c>
      <c r="P8" s="65">
        <f>'連BS-2'!P18</f>
        <v>6162</v>
      </c>
      <c r="Q8" s="66">
        <f>'連BS-2'!Q18</f>
        <v>6101</v>
      </c>
    </row>
    <row r="9" spans="1:18" s="36" customFormat="1" ht="15" customHeight="1" x14ac:dyDescent="0.15">
      <c r="A9" s="46" t="s">
        <v>241</v>
      </c>
      <c r="B9" s="46"/>
      <c r="C9" s="46" t="s">
        <v>266</v>
      </c>
      <c r="D9" s="65">
        <f>'連BS-2'!D51</f>
        <v>11793</v>
      </c>
      <c r="E9" s="65">
        <f>'連BS-2'!E51</f>
        <v>12658</v>
      </c>
      <c r="F9" s="65">
        <f>'連BS-2'!F51</f>
        <v>13194</v>
      </c>
      <c r="G9" s="65">
        <f>'連BS-2'!G51</f>
        <v>14020</v>
      </c>
      <c r="H9" s="65">
        <f>'連BS-2'!H51</f>
        <v>14961</v>
      </c>
      <c r="I9" s="65">
        <f>'連BS-2'!I51</f>
        <v>16160</v>
      </c>
      <c r="J9" s="65">
        <f>'連BS-2'!J51</f>
        <v>16582</v>
      </c>
      <c r="K9" s="65">
        <f>'連BS-2'!K51</f>
        <v>11299</v>
      </c>
      <c r="L9" s="65">
        <f>'連BS-2'!L51</f>
        <v>4971</v>
      </c>
      <c r="M9" s="65">
        <f>'連BS-2'!M51</f>
        <v>7446</v>
      </c>
      <c r="N9" s="65">
        <f>'連BS-2'!N51</f>
        <v>11527</v>
      </c>
      <c r="O9" s="65">
        <f>'連BS-2'!O51</f>
        <v>13084</v>
      </c>
      <c r="P9" s="65">
        <f>'連BS-2'!P51</f>
        <v>12822</v>
      </c>
      <c r="Q9" s="66">
        <f>'連BS-2'!Q51</f>
        <v>14037</v>
      </c>
    </row>
    <row r="10" spans="1:18" s="36" customFormat="1" ht="15" customHeight="1" x14ac:dyDescent="0.15">
      <c r="A10" s="46" t="s">
        <v>103</v>
      </c>
      <c r="B10" s="46"/>
      <c r="C10" s="46" t="s">
        <v>123</v>
      </c>
      <c r="D10" s="65">
        <f>連BS!D16</f>
        <v>12488</v>
      </c>
      <c r="E10" s="65">
        <f>連BS!E16</f>
        <v>13558</v>
      </c>
      <c r="F10" s="65">
        <f>連BS!F16</f>
        <v>12774</v>
      </c>
      <c r="G10" s="65">
        <f>連BS!G16</f>
        <v>13120</v>
      </c>
      <c r="H10" s="65">
        <f>連BS!H16</f>
        <v>15235</v>
      </c>
      <c r="I10" s="65">
        <f>連BS!I16</f>
        <v>13845</v>
      </c>
      <c r="J10" s="65">
        <f>連BS!J16</f>
        <v>16149</v>
      </c>
      <c r="K10" s="65">
        <f>連BS!K16</f>
        <v>15492</v>
      </c>
      <c r="L10" s="65">
        <f>連BS!L16</f>
        <v>13130</v>
      </c>
      <c r="M10" s="65">
        <f>連BS!M16</f>
        <v>13528</v>
      </c>
      <c r="N10" s="65">
        <f>連BS!N16</f>
        <v>11931</v>
      </c>
      <c r="O10" s="65">
        <f>連BS!O16</f>
        <v>12708</v>
      </c>
      <c r="P10" s="65">
        <f>連BS!P16</f>
        <v>13168</v>
      </c>
      <c r="Q10" s="66">
        <f>連BS!Q16</f>
        <v>15150</v>
      </c>
    </row>
    <row r="11" spans="1:18" s="36" customFormat="1" ht="15" customHeight="1" x14ac:dyDescent="0.15">
      <c r="A11" s="416" t="s">
        <v>121</v>
      </c>
      <c r="B11" s="416"/>
      <c r="C11" s="416" t="s">
        <v>206</v>
      </c>
      <c r="D11" s="418">
        <f>連BS!D35</f>
        <v>5676</v>
      </c>
      <c r="E11" s="418">
        <f>連BS!E35</f>
        <v>6172</v>
      </c>
      <c r="F11" s="418">
        <f>連BS!F35</f>
        <v>7191</v>
      </c>
      <c r="G11" s="418">
        <f>連BS!G35</f>
        <v>10012</v>
      </c>
      <c r="H11" s="418">
        <f>連BS!H35</f>
        <v>11271</v>
      </c>
      <c r="I11" s="418">
        <f>連BS!I35</f>
        <v>11221</v>
      </c>
      <c r="J11" s="418">
        <f>連BS!J35</f>
        <v>10446</v>
      </c>
      <c r="K11" s="418">
        <f>連BS!K35</f>
        <v>10146</v>
      </c>
      <c r="L11" s="418">
        <f>連BS!L35</f>
        <v>10182</v>
      </c>
      <c r="M11" s="418">
        <f>連BS!M35</f>
        <v>8755</v>
      </c>
      <c r="N11" s="418">
        <f>連BS!N35</f>
        <v>9014</v>
      </c>
      <c r="O11" s="418">
        <f>連BS!O35</f>
        <v>7932</v>
      </c>
      <c r="P11" s="418">
        <f>連BS!P35</f>
        <v>6409</v>
      </c>
      <c r="Q11" s="419">
        <f>連BS!Q35</f>
        <v>5320</v>
      </c>
    </row>
    <row r="12" spans="1:18" s="18" customFormat="1" ht="10.5" customHeight="1" x14ac:dyDescent="0.15">
      <c r="A12" s="39"/>
      <c r="B12" s="51" t="s">
        <v>80</v>
      </c>
      <c r="C12" s="39"/>
      <c r="D12" s="49"/>
      <c r="E12" s="49"/>
      <c r="F12" s="49"/>
      <c r="G12" s="49"/>
      <c r="H12" s="49"/>
      <c r="I12" s="49"/>
      <c r="J12" s="49"/>
      <c r="K12" s="49"/>
      <c r="L12" s="50"/>
      <c r="M12" s="50"/>
      <c r="N12" s="49"/>
      <c r="O12" s="49"/>
      <c r="P12" s="50"/>
      <c r="Q12" s="50"/>
    </row>
    <row r="13" spans="1:18" s="18" customFormat="1" ht="9.75" customHeight="1" x14ac:dyDescent="0.15">
      <c r="A13" s="9"/>
      <c r="B13" s="9"/>
      <c r="C13" s="20"/>
      <c r="D13" s="52"/>
      <c r="E13" s="52"/>
      <c r="F13" s="52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 t="s">
        <v>64</v>
      </c>
    </row>
    <row r="14" spans="1:18" s="36" customFormat="1" ht="15" customHeight="1" x14ac:dyDescent="0.15">
      <c r="A14" s="188" t="s">
        <v>42</v>
      </c>
      <c r="B14" s="188"/>
      <c r="C14" s="189" t="s">
        <v>88</v>
      </c>
      <c r="D14" s="190"/>
      <c r="E14" s="190"/>
      <c r="F14" s="190"/>
      <c r="G14" s="190"/>
      <c r="H14" s="190"/>
      <c r="I14" s="190"/>
      <c r="J14" s="190"/>
      <c r="K14" s="190"/>
      <c r="L14" s="191"/>
      <c r="M14" s="191"/>
      <c r="N14" s="190"/>
      <c r="O14" s="190"/>
      <c r="P14" s="191"/>
      <c r="Q14" s="191"/>
    </row>
    <row r="15" spans="1:18" s="36" customFormat="1" ht="15" customHeight="1" x14ac:dyDescent="0.15">
      <c r="A15" s="46" t="s">
        <v>251</v>
      </c>
      <c r="B15" s="46"/>
      <c r="C15" s="46" t="s">
        <v>89</v>
      </c>
      <c r="D15" s="200">
        <f>連BS!D42/'連BS-2'!D59</f>
        <v>2.8084930249921851</v>
      </c>
      <c r="E15" s="200">
        <f>連BS!E42/'連BS-2'!E59</f>
        <v>2.600125571428626</v>
      </c>
      <c r="F15" s="200">
        <f>連BS!F42/'連BS-2'!F59</f>
        <v>2.7619360916276716</v>
      </c>
      <c r="G15" s="200">
        <f>連BS!G42/'連BS-2'!G59</f>
        <v>2.0542172051176104</v>
      </c>
      <c r="H15" s="200">
        <f>連BS!H42/'連BS-2'!H59</f>
        <v>1.7180268123235123</v>
      </c>
      <c r="I15" s="200">
        <f>連BS!I42/'連BS-2'!I59</f>
        <v>2.0653967179914963</v>
      </c>
      <c r="J15" s="200">
        <f>連BS!J42/'連BS-2'!J59</f>
        <v>2.1416273912224142</v>
      </c>
      <c r="K15" s="200">
        <f>連BS!K42/'連BS-2'!K59</f>
        <v>1.2539028439350486</v>
      </c>
      <c r="L15" s="200">
        <f>連BS!L42/'連BS-2'!L59</f>
        <v>0.78277170795213902</v>
      </c>
      <c r="M15" s="200">
        <f>連BS!M42/'連BS-2'!M59</f>
        <v>1.5687946867933908</v>
      </c>
      <c r="N15" s="200">
        <f>連BS!N42/'連BS-2'!N59</f>
        <v>1.4474481771688867</v>
      </c>
      <c r="O15" s="200">
        <f>連BS!O42/'連BS-2'!O59</f>
        <v>1.8625964995180888</v>
      </c>
      <c r="P15" s="200">
        <f>連BS!P42/'連BS-2'!P59</f>
        <v>2.1367666282423743</v>
      </c>
      <c r="Q15" s="201">
        <f>連BS!Q42/'連BS-2'!Q59</f>
        <v>2.4831143974843153</v>
      </c>
    </row>
    <row r="16" spans="1:18" s="18" customFormat="1" ht="15" customHeight="1" x14ac:dyDescent="0.15">
      <c r="A16" s="422" t="s">
        <v>252</v>
      </c>
      <c r="B16" s="422"/>
      <c r="C16" s="422" t="s">
        <v>90</v>
      </c>
      <c r="D16" s="423">
        <f>連BS!D43/'連BS-2'!D61</f>
        <v>0.48128815030935718</v>
      </c>
      <c r="E16" s="423">
        <f>連BS!E43/'連BS-2'!E61</f>
        <v>0.48759751322994599</v>
      </c>
      <c r="F16" s="423">
        <f>連BS!F43/'連BS-2'!F61</f>
        <v>0.54503761657956473</v>
      </c>
      <c r="G16" s="423">
        <f>連BS!G43/'連BS-2'!G61</f>
        <v>0.71412705225013051</v>
      </c>
      <c r="H16" s="423">
        <f>連BS!H43/'連BS-2'!H61</f>
        <v>0.75336991412482768</v>
      </c>
      <c r="I16" s="423">
        <f>連BS!I43/'連BS-2'!I61</f>
        <v>0.69435471175613594</v>
      </c>
      <c r="J16" s="423">
        <f>連BS!J43/'連BS-2'!J61</f>
        <v>0.62999885480805429</v>
      </c>
      <c r="K16" s="423">
        <f>連BS!K43/'連BS-2'!K61</f>
        <v>0.89801525371798097</v>
      </c>
      <c r="L16" s="423">
        <f>連BS!L43/'連BS-2'!L61</f>
        <v>2.0479031474309362</v>
      </c>
      <c r="M16" s="423">
        <f>連BS!M43/'連BS-2'!M61</f>
        <v>1.1757596862226036</v>
      </c>
      <c r="N16" s="423">
        <f>連BS!N43/'連BS-2'!N61</f>
        <v>0.7820353310713416</v>
      </c>
      <c r="O16" s="423">
        <f>連BS!O43/'連BS-2'!O61</f>
        <v>0.60628114193826232</v>
      </c>
      <c r="P16" s="423">
        <f>連BS!P43/'連BS-2'!P61</f>
        <v>0.49983700653533603</v>
      </c>
      <c r="Q16" s="424">
        <f>連BS!Q43/'連BS-2'!Q61</f>
        <v>0.37904085095584994</v>
      </c>
    </row>
    <row r="17" spans="1:17" s="18" customFormat="1" ht="15" customHeight="1" x14ac:dyDescent="0.15">
      <c r="A17" s="41" t="s">
        <v>242</v>
      </c>
      <c r="B17" s="41"/>
      <c r="C17" s="41" t="s">
        <v>91</v>
      </c>
      <c r="D17" s="202">
        <f>(連BS!D44-'連BS-2'!D61)/'連BS-2'!D61</f>
        <v>0.54016717244045809</v>
      </c>
      <c r="E17" s="202">
        <f>(連BS!E44-'連BS-2'!E61)/'連BS-2'!E61</f>
        <v>0.55873735762590471</v>
      </c>
      <c r="F17" s="202">
        <f>(連BS!F44-'連BS-2'!F61)/'連BS-2'!F61</f>
        <v>0.51321042433805775</v>
      </c>
      <c r="G17" s="202">
        <f>(連BS!G44-'連BS-2'!G61)/'連BS-2'!G61</f>
        <v>0.64991290985310302</v>
      </c>
      <c r="H17" s="202">
        <f>(連BS!H44-'連BS-2'!H61)/'連BS-2'!H61</f>
        <v>0.77167191528177004</v>
      </c>
      <c r="I17" s="202">
        <f>(連BS!I44-'連BS-2'!I61)/'連BS-2'!I61</f>
        <v>0.55111549605627219</v>
      </c>
      <c r="J17" s="202">
        <f>(連BS!J44-'連BS-2'!J61)/'連BS-2'!J61</f>
        <v>0.60386688925644127</v>
      </c>
      <c r="K17" s="202">
        <f>(連BS!K44-'連BS-2'!K61)/'連BS-2'!K61</f>
        <v>1.2690768383608226</v>
      </c>
      <c r="L17" s="202">
        <f>(連BS!L44-'連BS-2'!L61)/'連BS-2'!L61</f>
        <v>3.6887949704822756</v>
      </c>
      <c r="M17" s="202">
        <f>(連BS!M44-'連BS-2'!M61)/'連BS-2'!M61</f>
        <v>1.9925671790196955</v>
      </c>
      <c r="N17" s="202">
        <f>(連BS!N44-'連BS-2'!N61)/'連BS-2'!N61</f>
        <v>0.81707006252285885</v>
      </c>
      <c r="O17" s="202">
        <f>(連BS!O44-'連BS-2'!O61)/'連BS-2'!O61</f>
        <v>0.57753955233947385</v>
      </c>
      <c r="P17" s="202">
        <f>(連BS!P44-'連BS-2'!P61)/'連BS-2'!P61</f>
        <v>0.52680486016876449</v>
      </c>
      <c r="Q17" s="203">
        <f>(連BS!Q44-'連BS-2'!Q61)/'連BS-2'!Q61</f>
        <v>0.45837036859731617</v>
      </c>
    </row>
    <row r="18" spans="1:17" s="36" customFormat="1" ht="15" customHeight="1" x14ac:dyDescent="0.15">
      <c r="A18" s="425" t="s">
        <v>243</v>
      </c>
      <c r="B18" s="425"/>
      <c r="C18" s="425" t="s">
        <v>82</v>
      </c>
      <c r="D18" s="426">
        <f>'連BS-2'!D61/連BS!D44</f>
        <v>0.64928016769469188</v>
      </c>
      <c r="E18" s="426">
        <f>'連BS-2'!E61/連BS!E44</f>
        <v>0.64154489857296337</v>
      </c>
      <c r="F18" s="426">
        <f>'連BS-2'!F61/連BS!F44</f>
        <v>0.66084662378495196</v>
      </c>
      <c r="G18" s="426">
        <f>'連BS-2'!G61/連BS!G44</f>
        <v>0.60609259678381033</v>
      </c>
      <c r="H18" s="426">
        <f>'連BS-2'!H61/連BS!H44</f>
        <v>0.56443859123937068</v>
      </c>
      <c r="I18" s="426">
        <f>'連BS-2'!I61/連BS!I44</f>
        <v>0.64469731786092699</v>
      </c>
      <c r="J18" s="426">
        <f>'連BS-2'!J61/連BS!J44</f>
        <v>0.62349313817657503</v>
      </c>
      <c r="K18" s="426">
        <f>'連BS-2'!K61/連BS!K44</f>
        <v>0.44070786105348392</v>
      </c>
      <c r="L18" s="426">
        <f>'連BS-2'!L61/連BS!L44</f>
        <v>0.21327441406488776</v>
      </c>
      <c r="M18" s="426">
        <f>'連BS-2'!M61/連BS!M44</f>
        <v>0.33416125359216825</v>
      </c>
      <c r="N18" s="426">
        <f>'連BS-2'!N61/連BS!N44</f>
        <v>0.55033651185226107</v>
      </c>
      <c r="O18" s="426">
        <f>'連BS-2'!O61/連BS!O44</f>
        <v>0.63389852794309398</v>
      </c>
      <c r="P18" s="426">
        <f>'連BS-2'!P61/連BS!P44</f>
        <v>0.65496254700778567</v>
      </c>
      <c r="Q18" s="427">
        <f>'連BS-2'!Q61/連BS!Q44</f>
        <v>0.68569687202422791</v>
      </c>
    </row>
    <row r="19" spans="1:17" s="18" customFormat="1" ht="10.5" customHeight="1" x14ac:dyDescent="0.15">
      <c r="A19" s="39"/>
      <c r="B19" s="51" t="s">
        <v>81</v>
      </c>
      <c r="C19" s="39"/>
      <c r="D19" s="49"/>
      <c r="E19" s="49"/>
      <c r="F19" s="49"/>
      <c r="G19" s="49"/>
      <c r="H19" s="50"/>
      <c r="I19" s="50"/>
      <c r="J19" s="50"/>
      <c r="K19" s="50"/>
      <c r="L19" s="50"/>
      <c r="M19" s="50"/>
      <c r="N19" s="50"/>
      <c r="O19" s="50"/>
      <c r="P19" s="50"/>
      <c r="Q19" s="50"/>
    </row>
    <row r="20" spans="1:17" s="18" customFormat="1" ht="10.5" customHeight="1" x14ac:dyDescent="0.15">
      <c r="A20" s="39"/>
      <c r="B20" s="51" t="s">
        <v>84</v>
      </c>
      <c r="C20" s="39"/>
      <c r="D20" s="49"/>
      <c r="E20" s="49"/>
      <c r="F20" s="49"/>
      <c r="G20" s="49"/>
      <c r="H20" s="50"/>
      <c r="I20" s="50"/>
      <c r="J20" s="50"/>
      <c r="K20" s="50"/>
      <c r="L20" s="50"/>
      <c r="M20" s="50"/>
      <c r="N20" s="50"/>
      <c r="O20" s="50"/>
      <c r="P20" s="50"/>
      <c r="Q20" s="50"/>
    </row>
    <row r="21" spans="1:17" s="18" customFormat="1" ht="10.5" customHeight="1" x14ac:dyDescent="0.15">
      <c r="A21" s="39"/>
      <c r="B21" s="51" t="s">
        <v>83</v>
      </c>
      <c r="C21" s="39"/>
      <c r="D21" s="49"/>
      <c r="E21" s="49"/>
      <c r="F21" s="49"/>
      <c r="G21" s="49"/>
      <c r="H21" s="50"/>
      <c r="I21" s="50"/>
      <c r="J21" s="50"/>
      <c r="K21" s="50"/>
      <c r="L21" s="50"/>
      <c r="M21" s="50"/>
      <c r="N21" s="50"/>
      <c r="O21" s="50"/>
      <c r="P21" s="50"/>
      <c r="Q21" s="50"/>
    </row>
    <row r="22" spans="1:17" s="18" customFormat="1" ht="10.5" customHeight="1" x14ac:dyDescent="0.15">
      <c r="A22" s="39"/>
      <c r="B22" s="51" t="s">
        <v>553</v>
      </c>
      <c r="C22" s="39"/>
      <c r="D22" s="49"/>
      <c r="E22" s="49"/>
      <c r="F22" s="49"/>
      <c r="G22" s="49"/>
      <c r="H22" s="50"/>
      <c r="I22" s="50"/>
      <c r="J22" s="50"/>
      <c r="K22" s="50"/>
      <c r="L22" s="50"/>
      <c r="M22" s="50"/>
      <c r="N22" s="50"/>
      <c r="O22" s="50"/>
      <c r="P22" s="50"/>
      <c r="Q22" s="50"/>
    </row>
    <row r="23" spans="1:17" s="38" customFormat="1" ht="11.25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  <pageSetUpPr fitToPage="1"/>
  </sheetPr>
  <dimension ref="A1:Q20"/>
  <sheetViews>
    <sheetView showGridLines="0" zoomScaleNormal="100" zoomScaleSheetLayoutView="100" workbookViewId="0">
      <pane xSplit="2" topLeftCell="C1" activePane="topRight" state="frozen"/>
      <selection activeCell="B1" sqref="B1"/>
      <selection pane="topRight" activeCell="B1" sqref="B1"/>
    </sheetView>
  </sheetViews>
  <sheetFormatPr defaultColWidth="9" defaultRowHeight="13.5" x14ac:dyDescent="0.15"/>
  <cols>
    <col min="1" max="1" width="1" style="32" customWidth="1"/>
    <col min="2" max="2" width="22.125" style="32" customWidth="1"/>
    <col min="3" max="3" width="29.5" style="32" customWidth="1"/>
    <col min="4" max="7" width="10.625" style="32" hidden="1" customWidth="1"/>
    <col min="8" max="10" width="10.625" style="32" customWidth="1"/>
    <col min="11" max="11" width="9.875" style="32" customWidth="1"/>
    <col min="12" max="16384" width="9" style="32"/>
  </cols>
  <sheetData>
    <row r="1" spans="1:17" ht="13.5" customHeight="1" x14ac:dyDescent="0.15"/>
    <row r="2" spans="1:17" ht="22.5" customHeight="1" x14ac:dyDescent="0.15">
      <c r="A2" s="147"/>
      <c r="B2" s="33" t="s">
        <v>269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500"/>
      <c r="O2" s="500"/>
      <c r="P2" s="34"/>
      <c r="Q2" s="34"/>
    </row>
    <row r="3" spans="1:17" s="10" customFormat="1" ht="22.5" customHeight="1" x14ac:dyDescent="0.15">
      <c r="A3" s="43"/>
      <c r="B3" s="13" t="s">
        <v>288</v>
      </c>
      <c r="C3" s="40"/>
      <c r="D3" s="13"/>
      <c r="E3" s="40"/>
      <c r="F3" s="40"/>
      <c r="G3" s="40"/>
      <c r="H3" s="40"/>
      <c r="I3" s="40"/>
      <c r="J3" s="40"/>
      <c r="K3" s="15"/>
      <c r="L3" s="15"/>
      <c r="M3" s="15"/>
      <c r="N3" s="501"/>
      <c r="O3" s="501"/>
      <c r="P3" s="15"/>
      <c r="Q3" s="15"/>
    </row>
    <row r="4" spans="1:17" s="36" customFormat="1" ht="10.5" x14ac:dyDescent="0.15">
      <c r="A4" s="35"/>
      <c r="B4" s="35"/>
      <c r="C4" s="35"/>
      <c r="D4" s="35"/>
      <c r="E4" s="35"/>
      <c r="F4" s="35"/>
      <c r="G4" s="35"/>
      <c r="H4" s="64"/>
      <c r="I4" s="64"/>
      <c r="J4" s="64"/>
      <c r="K4" s="64"/>
      <c r="L4" s="64"/>
      <c r="M4" s="64"/>
      <c r="N4" s="64"/>
      <c r="O4" s="64"/>
      <c r="P4" s="64"/>
      <c r="Q4" s="64" t="s">
        <v>77</v>
      </c>
    </row>
    <row r="5" spans="1:17" s="36" customFormat="1" ht="10.5" x14ac:dyDescent="0.15">
      <c r="A5" s="45"/>
      <c r="B5" s="45"/>
      <c r="C5" s="45"/>
      <c r="D5" s="132">
        <v>2008</v>
      </c>
      <c r="E5" s="132">
        <v>2009</v>
      </c>
      <c r="F5" s="132">
        <v>2010</v>
      </c>
      <c r="G5" s="132">
        <v>2011</v>
      </c>
      <c r="H5" s="132">
        <v>2012</v>
      </c>
      <c r="I5" s="132">
        <v>2013</v>
      </c>
      <c r="J5" s="132">
        <v>2014</v>
      </c>
      <c r="K5" s="132">
        <v>2015</v>
      </c>
      <c r="L5" s="132">
        <v>2016</v>
      </c>
      <c r="M5" s="132">
        <v>2017</v>
      </c>
      <c r="N5" s="132">
        <v>2018</v>
      </c>
      <c r="O5" s="132">
        <v>2019</v>
      </c>
      <c r="P5" s="132">
        <v>2020</v>
      </c>
      <c r="Q5" s="133">
        <v>2021</v>
      </c>
    </row>
    <row r="6" spans="1:17" s="36" customFormat="1" ht="15" customHeight="1" x14ac:dyDescent="0.15">
      <c r="A6" s="188" t="s">
        <v>244</v>
      </c>
      <c r="B6" s="188"/>
      <c r="C6" s="189" t="s">
        <v>92</v>
      </c>
      <c r="D6" s="190"/>
      <c r="E6" s="190"/>
      <c r="F6" s="190"/>
      <c r="G6" s="190"/>
      <c r="H6" s="190"/>
      <c r="I6" s="190"/>
      <c r="J6" s="190"/>
      <c r="K6" s="190"/>
      <c r="L6" s="191"/>
      <c r="M6" s="191"/>
      <c r="N6" s="190"/>
      <c r="O6" s="190"/>
      <c r="P6" s="190"/>
      <c r="Q6" s="191"/>
    </row>
    <row r="7" spans="1:17" s="36" customFormat="1" ht="15" customHeight="1" x14ac:dyDescent="0.15">
      <c r="A7" s="45" t="s">
        <v>192</v>
      </c>
      <c r="B7" s="45"/>
      <c r="C7" s="48" t="s">
        <v>93</v>
      </c>
      <c r="D7" s="76">
        <f>連PL!D29/投資!D25</f>
        <v>1.2609718157560881</v>
      </c>
      <c r="E7" s="76">
        <f>連PL!E29/投資!E25</f>
        <v>1.3192314115931512</v>
      </c>
      <c r="F7" s="76">
        <f>連PL!F29/投資!F25</f>
        <v>1.3163452736781875</v>
      </c>
      <c r="G7" s="76">
        <f>連PL!G29/投資!G25</f>
        <v>1.2986230867177457</v>
      </c>
      <c r="H7" s="76">
        <f>連PL!H29/投資!H25</f>
        <v>1.3136410941391083</v>
      </c>
      <c r="I7" s="49">
        <f>連PL!I29/投資!I25</f>
        <v>1.1358658323903181</v>
      </c>
      <c r="J7" s="49">
        <f>連PL!J29/投資!J25</f>
        <v>1.2581903783595052</v>
      </c>
      <c r="K7" s="49">
        <f>連PL!K29/投資!K25</f>
        <v>1.1672393654282411</v>
      </c>
      <c r="L7" s="49">
        <f>連PL!L29/投資!L25</f>
        <v>1.2172425477486484</v>
      </c>
      <c r="M7" s="49">
        <f>連PL!M29/投資!M25</f>
        <v>1.3608546102107693</v>
      </c>
      <c r="N7" s="49">
        <f>連PL!N29/投資!N25</f>
        <v>1.4061551905360108</v>
      </c>
      <c r="O7" s="49">
        <f>連PL!O29/投資!O25</f>
        <v>1.1369747727604071</v>
      </c>
      <c r="P7" s="49">
        <f>連PL!O29/投資!O25</f>
        <v>1.1369747727604071</v>
      </c>
      <c r="Q7" s="50">
        <f>連PL!P29/投資!Q25</f>
        <v>1.1766017416683576</v>
      </c>
    </row>
    <row r="8" spans="1:17" s="36" customFormat="1" ht="15" customHeight="1" x14ac:dyDescent="0.15">
      <c r="A8" s="416" t="s">
        <v>317</v>
      </c>
      <c r="B8" s="428"/>
      <c r="C8" s="417" t="s">
        <v>319</v>
      </c>
      <c r="D8" s="429">
        <f>連PL!D29/((連BS!C43+連BS!D43)/2)</f>
        <v>4.0311325585285065</v>
      </c>
      <c r="E8" s="429">
        <f>連PL!E29/((連BS!D43+連BS!E43)/2)</f>
        <v>4.2193803756388188</v>
      </c>
      <c r="F8" s="429">
        <f>連PL!F29/((連BS!E43+連BS!F43)/2)</f>
        <v>3.9102306146181141</v>
      </c>
      <c r="G8" s="429">
        <f>連PL!G29/((連BS!F43+連BS!G43)/2)</f>
        <v>3.2532622216862284</v>
      </c>
      <c r="H8" s="429">
        <f>連PL!H29/((連BS!G43+連BS!H43)/2)</f>
        <v>3.0637363898235956</v>
      </c>
      <c r="I8" s="430">
        <f>連PL!I29/((連BS!H43+連BS!I43)/2)</f>
        <v>2.6044394587243787</v>
      </c>
      <c r="J8" s="430">
        <f>連PL!J29/((連BS!I43+連BS!J43)/2)</f>
        <v>2.9998879909240799</v>
      </c>
      <c r="K8" s="430">
        <f>連PL!K29/((連BS!J43+連BS!K43)/2)</f>
        <v>2.9606275675203211</v>
      </c>
      <c r="L8" s="430">
        <f>連PL!L29/((連BS!K43+連BS!L43)/2)</f>
        <v>2.9310701767149716</v>
      </c>
      <c r="M8" s="430">
        <f>連PL!M29/((連BS!L43+連BS!M43)/2)</f>
        <v>3.276607317156115</v>
      </c>
      <c r="N8" s="430">
        <f>連PL!N29/((連BS!M43+連BS!N43)/2)</f>
        <v>3.4208197766369675</v>
      </c>
      <c r="O8" s="430">
        <f>連PL!O29/((連BS!N43+連BS!O43)/2)</f>
        <v>2.7899812892646643</v>
      </c>
      <c r="P8" s="430">
        <f>連PL!O29/((連BS!N43+連BS!P43)/2)</f>
        <v>3.0655650306351108</v>
      </c>
      <c r="Q8" s="431">
        <f>連PL!P29/((連BS!O43+連BS!Q43)/2)</f>
        <v>3.5554499058357685</v>
      </c>
    </row>
    <row r="9" spans="1:17" s="18" customFormat="1" ht="10.5" customHeight="1" x14ac:dyDescent="0.15">
      <c r="A9" s="39"/>
      <c r="B9" s="51" t="s">
        <v>78</v>
      </c>
      <c r="C9" s="39"/>
      <c r="D9" s="49"/>
      <c r="E9" s="49"/>
      <c r="F9" s="49"/>
      <c r="G9" s="49"/>
      <c r="H9" s="49"/>
      <c r="I9" s="49"/>
      <c r="J9" s="49"/>
      <c r="K9" s="49"/>
      <c r="L9" s="50"/>
      <c r="M9" s="50"/>
      <c r="N9" s="49"/>
      <c r="O9" s="49"/>
      <c r="P9" s="50"/>
      <c r="Q9" s="50"/>
    </row>
    <row r="10" spans="1:17" s="18" customFormat="1" ht="10.5" customHeight="1" x14ac:dyDescent="0.15">
      <c r="A10" s="39"/>
      <c r="B10" s="51" t="s">
        <v>79</v>
      </c>
      <c r="C10" s="39"/>
      <c r="D10" s="49"/>
      <c r="E10" s="49"/>
      <c r="F10" s="49"/>
      <c r="G10" s="49"/>
      <c r="H10" s="49"/>
      <c r="I10" s="49"/>
      <c r="J10" s="49"/>
      <c r="K10" s="49"/>
      <c r="L10" s="50"/>
      <c r="M10" s="50"/>
      <c r="N10" s="49"/>
      <c r="O10" s="49"/>
      <c r="P10" s="50"/>
      <c r="Q10" s="50"/>
    </row>
    <row r="11" spans="1:17" s="18" customFormat="1" ht="9.75" customHeight="1" x14ac:dyDescent="0.15">
      <c r="A11" s="9"/>
      <c r="B11" s="9"/>
      <c r="C11" s="20"/>
      <c r="D11" s="78"/>
      <c r="E11" s="78"/>
      <c r="F11" s="52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 t="s">
        <v>64</v>
      </c>
    </row>
    <row r="12" spans="1:17" s="36" customFormat="1" ht="15" customHeight="1" x14ac:dyDescent="0.15">
      <c r="A12" s="188" t="s">
        <v>245</v>
      </c>
      <c r="B12" s="188"/>
      <c r="C12" s="189" t="s">
        <v>94</v>
      </c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1"/>
      <c r="Q12" s="191"/>
    </row>
    <row r="13" spans="1:17" s="36" customFormat="1" ht="15" customHeight="1" x14ac:dyDescent="0.15">
      <c r="A13" s="46" t="s">
        <v>180</v>
      </c>
      <c r="B13" s="46"/>
      <c r="C13" s="47" t="s">
        <v>95</v>
      </c>
      <c r="D13" s="200">
        <f>(連PL!D29/連PL!C29)-1</f>
        <v>2.4414342973187564E-2</v>
      </c>
      <c r="E13" s="200">
        <f>(連PL!E29/連PL!D29)-1</f>
        <v>6.1000210662439658E-2</v>
      </c>
      <c r="F13" s="200">
        <f>(連PL!F29/連PL!E29)-1</f>
        <v>4.5243218127996032E-2</v>
      </c>
      <c r="G13" s="200">
        <f>(連PL!G29/連PL!F29)-1</f>
        <v>7.1090798275670553E-2</v>
      </c>
      <c r="H13" s="200">
        <f>(連PL!H29/連PL!G29)-1</f>
        <v>0.16509135912675332</v>
      </c>
      <c r="I13" s="200">
        <f>(連PL!I29/連PL!H29)-1</f>
        <v>-0.1016466138151203</v>
      </c>
      <c r="J13" s="200">
        <f>(連PL!J29/連PL!I29)-1</f>
        <v>0.10960430481009587</v>
      </c>
      <c r="K13" s="200">
        <f>(連PL!K29/連PL!J29)-1</f>
        <v>-6.2009007398228677E-2</v>
      </c>
      <c r="L13" s="200">
        <f>(連PL!L29/連PL!K29)-1</f>
        <v>-2.2715712754015183E-2</v>
      </c>
      <c r="M13" s="200">
        <f>(連PL!M29/連PL!L29)-1</f>
        <v>4.1349029703192208E-2</v>
      </c>
      <c r="N13" s="200">
        <f>(連PL!N29/連PL!M29)-1</f>
        <v>-2.0339443154539949E-2</v>
      </c>
      <c r="O13" s="200">
        <f>(連PL!O29/連PL!N29)-1</f>
        <v>-0.22215412690057268</v>
      </c>
      <c r="P13" s="200">
        <f>(連PL!P29/連PL!O29)-1</f>
        <v>-3.4100498316737005E-3</v>
      </c>
      <c r="Q13" s="201">
        <f>(連PL!Q29/連PL!P29)-1</f>
        <v>-4.5041497016400589E-2</v>
      </c>
    </row>
    <row r="14" spans="1:17" s="36" customFormat="1" ht="15" customHeight="1" x14ac:dyDescent="0.15">
      <c r="A14" s="46" t="s">
        <v>181</v>
      </c>
      <c r="B14" s="46"/>
      <c r="C14" s="47" t="s">
        <v>96</v>
      </c>
      <c r="D14" s="200">
        <f>(連PL!D33/連PL!C33)-1</f>
        <v>-6.5112290682046048E-2</v>
      </c>
      <c r="E14" s="200">
        <f>(連PL!E33/連PL!D33)-1</f>
        <v>2.8485208979935006E-2</v>
      </c>
      <c r="F14" s="200">
        <f>(連PL!F33/連PL!E33)-1</f>
        <v>-3.1636550323980828E-2</v>
      </c>
      <c r="G14" s="200">
        <f>(連PL!G33/連PL!F33)-1</f>
        <v>0.18800788939504343</v>
      </c>
      <c r="H14" s="200">
        <f>(連PL!H33/連PL!G33)-1</f>
        <v>0.15312885560428291</v>
      </c>
      <c r="I14" s="200">
        <f>(連PL!I33/連PL!H33)-1</f>
        <v>-0.20111831162004812</v>
      </c>
      <c r="J14" s="200">
        <f>(連PL!J33/連PL!I33)-1</f>
        <v>0.22394414590209077</v>
      </c>
      <c r="K14" s="200">
        <f>(連PL!K33/連PL!J33)-1</f>
        <v>-2.2364919748383318</v>
      </c>
      <c r="L14" s="200">
        <f>(連PL!L33/連PL!K33)-1</f>
        <v>-1.6436870830747727</v>
      </c>
      <c r="M14" s="371">
        <f>(連PL!M33/連PL!L33)-1</f>
        <v>0.26278663864308394</v>
      </c>
      <c r="N14" s="371">
        <f>(連PL!N33/連PL!M33)-1</f>
        <v>0.30143885106713042</v>
      </c>
      <c r="O14" s="371">
        <f>(連PL!O33/連PL!N33)-1</f>
        <v>-0.46520960838731551</v>
      </c>
      <c r="P14" s="371">
        <f>(連PL!P33/連PL!O33)-1</f>
        <v>0.4785560710648411</v>
      </c>
      <c r="Q14" s="359">
        <f>(連PL!Q33/連PL!P33)-1</f>
        <v>-0.13346526782442525</v>
      </c>
    </row>
    <row r="15" spans="1:17" s="36" customFormat="1" ht="15" customHeight="1" x14ac:dyDescent="0.15">
      <c r="A15" s="46" t="s">
        <v>182</v>
      </c>
      <c r="B15" s="46"/>
      <c r="C15" s="47" t="s">
        <v>97</v>
      </c>
      <c r="D15" s="200">
        <f>(連PL!D34/連PL!C34)-1</f>
        <v>-6.2795684788521378E-2</v>
      </c>
      <c r="E15" s="200">
        <f>(連PL!E34/連PL!D34)-1</f>
        <v>3.6492105171908484E-2</v>
      </c>
      <c r="F15" s="200">
        <f>(連PL!F34/連PL!E34)-1</f>
        <v>-4.0376722692014644E-2</v>
      </c>
      <c r="G15" s="200">
        <f>(連PL!G34/連PL!F34)-1</f>
        <v>0.16110173135477801</v>
      </c>
      <c r="H15" s="200">
        <f>(連PL!H34/連PL!G34)-1</f>
        <v>0.17742531308811316</v>
      </c>
      <c r="I15" s="200">
        <f>(連PL!I34/連PL!H34)-1</f>
        <v>-0.20693455371555958</v>
      </c>
      <c r="J15" s="200">
        <f>(連PL!J34/連PL!I34)-1</f>
        <v>0.22408708955220447</v>
      </c>
      <c r="K15" s="200">
        <f>(連PL!K34/連PL!J34)-1</f>
        <v>-2.2184603646796921</v>
      </c>
      <c r="L15" s="200">
        <f>(連PL!L34/連PL!K34)-1</f>
        <v>-1.6295122031285751</v>
      </c>
      <c r="M15" s="371">
        <f>(連PL!M34/連PL!L34)-1</f>
        <v>0.23651689328549308</v>
      </c>
      <c r="N15" s="371">
        <f>(連PL!N34/連PL!M34)-1</f>
        <v>0.36638784576707972</v>
      </c>
      <c r="O15" s="371">
        <f>(連PL!O34/連PL!N34)-1</f>
        <v>-0.45966382431910457</v>
      </c>
      <c r="P15" s="371">
        <f>(連PL!P34/連PL!O34)-1</f>
        <v>0.48699808135220124</v>
      </c>
      <c r="Q15" s="359">
        <f>(連PL!Q34/連PL!P34)-1</f>
        <v>-0.13897488951184545</v>
      </c>
    </row>
    <row r="16" spans="1:17" s="36" customFormat="1" ht="15" customHeight="1" x14ac:dyDescent="0.15">
      <c r="A16" s="416" t="s">
        <v>193</v>
      </c>
      <c r="B16" s="432"/>
      <c r="C16" s="417" t="s">
        <v>98</v>
      </c>
      <c r="D16" s="433">
        <f>(連PL!D36/連PL!C36)-1</f>
        <v>-0.1048203588330926</v>
      </c>
      <c r="E16" s="433">
        <f>(連PL!E36/連PL!D36)-1</f>
        <v>1.2855227950284043E-2</v>
      </c>
      <c r="F16" s="433">
        <f>(連PL!F36/連PL!E36)-1</f>
        <v>-0.28379465202548904</v>
      </c>
      <c r="G16" s="433">
        <f>(連PL!G36/連PL!F36)-1</f>
        <v>0.48053563855225989</v>
      </c>
      <c r="H16" s="433">
        <f>(連PL!H36/連PL!G36)-1</f>
        <v>0.18081210509625323</v>
      </c>
      <c r="I16" s="433">
        <f>(連PL!I36/連PL!H36)-1</f>
        <v>-3.9477523451510566E-2</v>
      </c>
      <c r="J16" s="433">
        <f>(連PL!J36/連PL!I36)-1</f>
        <v>0.11284401916846676</v>
      </c>
      <c r="K16" s="433">
        <f>(連PL!K36/連PL!J36)-1</f>
        <v>-3.5258304275767789</v>
      </c>
      <c r="L16" s="433">
        <f>(連PL!L36/連PL!K36)-1</f>
        <v>0.29460039645552105</v>
      </c>
      <c r="M16" s="433">
        <f>(連PL!M36/連PL!L36)-1</f>
        <v>-1.3883443914632123</v>
      </c>
      <c r="N16" s="434">
        <f>(連PL!N36/連PL!M36)-1</f>
        <v>0.82352180658507179</v>
      </c>
      <c r="O16" s="434">
        <f>(連PL!O36/連PL!N36)-1</f>
        <v>-0.52870461634420984</v>
      </c>
      <c r="P16" s="434">
        <f>(連PL!P36/連PL!O36)-1</f>
        <v>-0.45960327932682943</v>
      </c>
      <c r="Q16" s="435">
        <f>(連PL!Q36/連PL!P36)-1</f>
        <v>1.2386872084264304</v>
      </c>
    </row>
    <row r="17" spans="1:10" s="18" customFormat="1" ht="10.5" customHeight="1" x14ac:dyDescent="0.15">
      <c r="A17" s="39"/>
      <c r="B17" s="39"/>
      <c r="C17" s="56"/>
      <c r="D17" s="76"/>
      <c r="E17" s="76"/>
      <c r="F17" s="76"/>
      <c r="G17" s="76"/>
      <c r="H17" s="77"/>
      <c r="I17" s="77"/>
      <c r="J17" s="77"/>
    </row>
    <row r="18" spans="1:10" s="18" customFormat="1" ht="9.75" customHeight="1" x14ac:dyDescent="0.15">
      <c r="A18" s="9"/>
      <c r="B18" s="9"/>
      <c r="C18" s="20"/>
      <c r="D18" s="78"/>
      <c r="E18" s="78"/>
      <c r="F18" s="78"/>
      <c r="G18" s="52"/>
      <c r="H18" s="64"/>
      <c r="I18" s="64"/>
      <c r="J18" s="64"/>
    </row>
    <row r="19" spans="1:10" s="18" customFormat="1" ht="13.5" customHeight="1" x14ac:dyDescent="0.15"/>
    <row r="20" spans="1:10" s="18" customFormat="1" ht="13.5" customHeight="1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  <pageSetUpPr fitToPage="1"/>
  </sheetPr>
  <dimension ref="A1:Q37"/>
  <sheetViews>
    <sheetView showGridLines="0" zoomScaleNormal="100" zoomScaleSheetLayoutView="100" workbookViewId="0">
      <pane xSplit="2" topLeftCell="C1" activePane="topRight" state="frozen"/>
      <selection activeCell="B1" sqref="B1"/>
      <selection pane="topRight" activeCell="B1" sqref="B1"/>
    </sheetView>
  </sheetViews>
  <sheetFormatPr defaultColWidth="9" defaultRowHeight="13.5" x14ac:dyDescent="0.15"/>
  <cols>
    <col min="1" max="1" width="1" style="32" customWidth="1"/>
    <col min="2" max="2" width="22.125" style="32" customWidth="1"/>
    <col min="3" max="3" width="29.5" style="32" customWidth="1"/>
    <col min="4" max="7" width="10.625" style="32" hidden="1" customWidth="1"/>
    <col min="8" max="10" width="10.625" style="32" customWidth="1"/>
    <col min="11" max="11" width="9.625" style="32" customWidth="1"/>
    <col min="12" max="13" width="9" style="32"/>
    <col min="14" max="17" width="9.5" style="32" customWidth="1"/>
    <col min="18" max="16384" width="9" style="32"/>
  </cols>
  <sheetData>
    <row r="1" spans="1:17" ht="13.5" customHeight="1" x14ac:dyDescent="0.15"/>
    <row r="2" spans="1:17" ht="22.5" customHeight="1" x14ac:dyDescent="0.15">
      <c r="A2" s="147"/>
      <c r="B2" s="33" t="s">
        <v>268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10" customFormat="1" ht="22.5" customHeight="1" x14ac:dyDescent="0.15">
      <c r="A3" s="43"/>
      <c r="B3" s="13" t="s">
        <v>288</v>
      </c>
      <c r="C3" s="40"/>
      <c r="D3" s="13"/>
      <c r="E3" s="40"/>
      <c r="F3" s="40"/>
      <c r="G3" s="40"/>
      <c r="H3" s="40"/>
      <c r="I3" s="40"/>
      <c r="J3" s="40"/>
      <c r="K3" s="15"/>
      <c r="L3" s="15"/>
      <c r="M3" s="15"/>
      <c r="N3" s="15"/>
      <c r="O3" s="15"/>
      <c r="P3" s="15"/>
      <c r="Q3" s="15"/>
    </row>
    <row r="4" spans="1:17" s="36" customFormat="1" ht="10.5" x14ac:dyDescent="0.15">
      <c r="A4" s="35"/>
      <c r="B4" s="35"/>
      <c r="C4" s="35"/>
      <c r="D4" s="35"/>
      <c r="E4" s="35"/>
      <c r="F4" s="35"/>
      <c r="G4" s="35"/>
      <c r="H4" s="64"/>
      <c r="I4" s="64"/>
      <c r="J4" s="64"/>
      <c r="K4" s="64"/>
      <c r="L4" s="64"/>
      <c r="M4" s="64"/>
      <c r="N4" s="64"/>
      <c r="O4" s="64"/>
      <c r="P4" s="64"/>
      <c r="Q4" s="64" t="s">
        <v>63</v>
      </c>
    </row>
    <row r="5" spans="1:17" s="36" customFormat="1" ht="10.5" x14ac:dyDescent="0.15">
      <c r="A5" s="45"/>
      <c r="B5" s="45"/>
      <c r="C5" s="45"/>
      <c r="D5" s="132">
        <v>2008</v>
      </c>
      <c r="E5" s="132">
        <v>2009</v>
      </c>
      <c r="F5" s="132">
        <v>2010</v>
      </c>
      <c r="G5" s="132">
        <v>2011</v>
      </c>
      <c r="H5" s="132">
        <v>2012</v>
      </c>
      <c r="I5" s="132">
        <v>2013</v>
      </c>
      <c r="J5" s="132">
        <v>2014</v>
      </c>
      <c r="K5" s="132">
        <v>2015</v>
      </c>
      <c r="L5" s="132">
        <v>2016</v>
      </c>
      <c r="M5" s="132">
        <v>2017</v>
      </c>
      <c r="N5" s="132">
        <v>2018</v>
      </c>
      <c r="O5" s="132">
        <v>2019</v>
      </c>
      <c r="P5" s="132">
        <v>2020</v>
      </c>
      <c r="Q5" s="133">
        <v>2021</v>
      </c>
    </row>
    <row r="6" spans="1:17" s="36" customFormat="1" ht="15" customHeight="1" x14ac:dyDescent="0.15">
      <c r="A6" s="188" t="s">
        <v>43</v>
      </c>
      <c r="B6" s="188"/>
      <c r="C6" s="189" t="s">
        <v>114</v>
      </c>
      <c r="D6" s="190"/>
      <c r="E6" s="190"/>
      <c r="F6" s="190"/>
      <c r="G6" s="190"/>
      <c r="H6" s="190"/>
      <c r="I6" s="190"/>
      <c r="J6" s="190"/>
      <c r="K6" s="190"/>
      <c r="L6" s="191"/>
      <c r="M6" s="191"/>
      <c r="N6" s="190"/>
      <c r="O6" s="190"/>
      <c r="P6" s="190"/>
      <c r="Q6" s="191"/>
    </row>
    <row r="7" spans="1:17" s="36" customFormat="1" ht="15" customHeight="1" x14ac:dyDescent="0.15">
      <c r="A7" s="416" t="s">
        <v>551</v>
      </c>
      <c r="B7" s="416"/>
      <c r="C7" s="417" t="s">
        <v>552</v>
      </c>
      <c r="D7" s="436">
        <f>連BS!D36</f>
        <v>18164</v>
      </c>
      <c r="E7" s="436">
        <f>連BS!E36</f>
        <v>19730</v>
      </c>
      <c r="F7" s="436">
        <f>連BS!F36</f>
        <v>19965</v>
      </c>
      <c r="G7" s="436">
        <f>連BS!G36</f>
        <v>23132</v>
      </c>
      <c r="H7" s="436">
        <f>連BS!H36</f>
        <v>26506</v>
      </c>
      <c r="I7" s="436">
        <f>連BS!I36</f>
        <v>25066</v>
      </c>
      <c r="J7" s="436">
        <f>連BS!J36</f>
        <v>26595</v>
      </c>
      <c r="K7" s="437">
        <f>連BS!K36</f>
        <v>25638</v>
      </c>
      <c r="L7" s="437">
        <f>連BS!L36</f>
        <v>23312</v>
      </c>
      <c r="M7" s="437">
        <f>連BS!M36</f>
        <v>22283</v>
      </c>
      <c r="N7" s="502">
        <f>連BS!N36</f>
        <v>20945</v>
      </c>
      <c r="O7" s="502">
        <f>連BS!O36</f>
        <v>20640</v>
      </c>
      <c r="P7" s="502">
        <f>連BS!P36</f>
        <v>19577</v>
      </c>
      <c r="Q7" s="438">
        <f>連BS!Q36</f>
        <v>20471</v>
      </c>
    </row>
    <row r="8" spans="1:17" s="36" customFormat="1" ht="15" customHeight="1" x14ac:dyDescent="0.15">
      <c r="A8" s="416" t="s">
        <v>301</v>
      </c>
      <c r="B8" s="416"/>
      <c r="C8" s="417" t="s">
        <v>554</v>
      </c>
      <c r="D8" s="439">
        <f t="shared" ref="D8:L8" si="0">ROUNDDOWN(D25,0)</f>
        <v>18683</v>
      </c>
      <c r="E8" s="439">
        <f t="shared" si="0"/>
        <v>18947</v>
      </c>
      <c r="F8" s="439">
        <f t="shared" si="0"/>
        <v>19848</v>
      </c>
      <c r="G8" s="439">
        <f t="shared" si="0"/>
        <v>21549</v>
      </c>
      <c r="H8" s="439">
        <f t="shared" si="0"/>
        <v>24819</v>
      </c>
      <c r="I8" s="440">
        <f t="shared" si="0"/>
        <v>25786</v>
      </c>
      <c r="J8" s="440">
        <f t="shared" si="0"/>
        <v>25831</v>
      </c>
      <c r="K8" s="441">
        <f t="shared" si="0"/>
        <v>26117</v>
      </c>
      <c r="L8" s="441">
        <f t="shared" si="0"/>
        <v>24475</v>
      </c>
      <c r="M8" s="441">
        <f t="shared" ref="M8:Q9" si="1">ROUNDDOWN(M25,0)</f>
        <v>22797</v>
      </c>
      <c r="N8" s="503">
        <f t="shared" si="1"/>
        <v>21614</v>
      </c>
      <c r="O8" s="503">
        <f t="shared" ref="O8:P8" si="2">ROUNDDOWN(O25,0)</f>
        <v>20793</v>
      </c>
      <c r="P8" s="503">
        <f t="shared" si="2"/>
        <v>20109</v>
      </c>
      <c r="Q8" s="442">
        <f t="shared" si="1"/>
        <v>20024</v>
      </c>
    </row>
    <row r="9" spans="1:17" s="36" customFormat="1" ht="15" customHeight="1" x14ac:dyDescent="0.15">
      <c r="A9" s="416" t="s">
        <v>246</v>
      </c>
      <c r="B9" s="416"/>
      <c r="C9" s="417" t="s">
        <v>74</v>
      </c>
      <c r="D9" s="439">
        <f t="shared" ref="D9:L9" si="3">ROUNDDOWN(D26,0)</f>
        <v>11337</v>
      </c>
      <c r="E9" s="439">
        <f t="shared" si="3"/>
        <v>12225</v>
      </c>
      <c r="F9" s="439">
        <f t="shared" si="3"/>
        <v>12926</v>
      </c>
      <c r="G9" s="439">
        <f t="shared" si="3"/>
        <v>13607</v>
      </c>
      <c r="H9" s="439">
        <f t="shared" si="3"/>
        <v>14491</v>
      </c>
      <c r="I9" s="440">
        <f t="shared" si="3"/>
        <v>15560</v>
      </c>
      <c r="J9" s="440">
        <f t="shared" si="3"/>
        <v>16371</v>
      </c>
      <c r="K9" s="441">
        <f t="shared" si="3"/>
        <v>13940</v>
      </c>
      <c r="L9" s="441">
        <f t="shared" si="3"/>
        <v>8135</v>
      </c>
      <c r="M9" s="441">
        <f t="shared" si="1"/>
        <v>6209</v>
      </c>
      <c r="N9" s="503">
        <f t="shared" si="1"/>
        <v>9486</v>
      </c>
      <c r="O9" s="503">
        <f t="shared" ref="O9:P9" si="4">ROUNDDOWN(O26,0)</f>
        <v>12305</v>
      </c>
      <c r="P9" s="503">
        <f t="shared" si="4"/>
        <v>12953</v>
      </c>
      <c r="Q9" s="442">
        <f t="shared" si="1"/>
        <v>13429</v>
      </c>
    </row>
    <row r="10" spans="1:17" s="36" customFormat="1" ht="15" customHeight="1" x14ac:dyDescent="0.15">
      <c r="A10" s="416" t="s">
        <v>164</v>
      </c>
      <c r="B10" s="416"/>
      <c r="C10" s="417" t="s">
        <v>136</v>
      </c>
      <c r="D10" s="418">
        <f>連PL!D6</f>
        <v>23559</v>
      </c>
      <c r="E10" s="418">
        <f>連PL!E6</f>
        <v>24996</v>
      </c>
      <c r="F10" s="418">
        <f>連PL!F6</f>
        <v>26127</v>
      </c>
      <c r="G10" s="418">
        <f>連PL!G6</f>
        <v>27984</v>
      </c>
      <c r="H10" s="418">
        <f>連PL!H6</f>
        <v>32604</v>
      </c>
      <c r="I10" s="418">
        <f>連PL!I6</f>
        <v>29290</v>
      </c>
      <c r="J10" s="418">
        <f>連PL!J6</f>
        <v>32500</v>
      </c>
      <c r="K10" s="418">
        <f>連PL!K6</f>
        <v>30485</v>
      </c>
      <c r="L10" s="418">
        <f>連PL!L6</f>
        <v>29792</v>
      </c>
      <c r="M10" s="418">
        <f>連PL!M6</f>
        <v>31024</v>
      </c>
      <c r="N10" s="504">
        <f>連PL!N6</f>
        <v>30393</v>
      </c>
      <c r="O10" s="504">
        <f>連PL!O6</f>
        <v>23641</v>
      </c>
      <c r="P10" s="504">
        <f>連PL!P6</f>
        <v>23560</v>
      </c>
      <c r="Q10" s="543">
        <f>連PL!Q6</f>
        <v>22499</v>
      </c>
    </row>
    <row r="11" spans="1:17" s="36" customFormat="1" ht="15" customHeight="1" x14ac:dyDescent="0.15">
      <c r="A11" s="443" t="s">
        <v>174</v>
      </c>
      <c r="B11" s="443"/>
      <c r="C11" s="444" t="s">
        <v>141</v>
      </c>
      <c r="D11" s="445">
        <f>連PL!D23</f>
        <v>1374</v>
      </c>
      <c r="E11" s="445">
        <f>連PL!E23</f>
        <v>1392</v>
      </c>
      <c r="F11" s="445">
        <f>連PL!F23</f>
        <v>997</v>
      </c>
      <c r="G11" s="445">
        <f>連PL!G23</f>
        <v>1476</v>
      </c>
      <c r="H11" s="445">
        <f>連PL!H23</f>
        <v>1743</v>
      </c>
      <c r="I11" s="445">
        <f>連PL!I23</f>
        <v>1674</v>
      </c>
      <c r="J11" s="445">
        <f>連PL!J23</f>
        <v>1863</v>
      </c>
      <c r="K11" s="445">
        <f>連PL!K23</f>
        <v>-4707</v>
      </c>
      <c r="L11" s="445">
        <f>連PL!L23</f>
        <v>-6094</v>
      </c>
      <c r="M11" s="445">
        <f>連PL!M23</f>
        <v>2366</v>
      </c>
      <c r="N11" s="505">
        <f>連PL!N23</f>
        <v>4315</v>
      </c>
      <c r="O11" s="505">
        <f>連PL!O23</f>
        <v>2034</v>
      </c>
      <c r="P11" s="505">
        <f>連PL!P23</f>
        <v>1099</v>
      </c>
      <c r="Q11" s="544">
        <f>連PL!Q23</f>
        <v>2460</v>
      </c>
    </row>
    <row r="12" spans="1:17" s="36" customFormat="1" ht="6.75" customHeight="1" x14ac:dyDescent="0.15">
      <c r="A12" s="69"/>
      <c r="B12" s="69"/>
      <c r="C12" s="70"/>
      <c r="D12" s="71"/>
      <c r="E12" s="71"/>
      <c r="F12" s="71"/>
      <c r="G12" s="71"/>
      <c r="H12" s="71"/>
      <c r="I12" s="71"/>
      <c r="J12" s="71"/>
      <c r="K12" s="71"/>
      <c r="L12" s="72"/>
      <c r="M12" s="72"/>
      <c r="N12" s="71"/>
      <c r="O12" s="71"/>
      <c r="P12" s="72"/>
      <c r="Q12" s="72"/>
    </row>
    <row r="13" spans="1:17" s="36" customFormat="1" ht="9.75" customHeight="1" x14ac:dyDescent="0.15">
      <c r="A13" s="73"/>
      <c r="B13" s="73"/>
      <c r="C13" s="74"/>
      <c r="D13" s="75"/>
      <c r="E13" s="75"/>
      <c r="F13" s="75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 t="s">
        <v>64</v>
      </c>
    </row>
    <row r="14" spans="1:17" s="36" customFormat="1" ht="15" customHeight="1" x14ac:dyDescent="0.15">
      <c r="A14" s="446" t="s">
        <v>44</v>
      </c>
      <c r="B14" s="446"/>
      <c r="C14" s="447" t="s">
        <v>45</v>
      </c>
      <c r="D14" s="448"/>
      <c r="E14" s="448"/>
      <c r="F14" s="448"/>
      <c r="G14" s="449"/>
      <c r="H14" s="449"/>
      <c r="I14" s="449"/>
      <c r="J14" s="449"/>
      <c r="K14" s="449"/>
      <c r="L14" s="450"/>
      <c r="M14" s="450"/>
      <c r="N14" s="449"/>
      <c r="O14" s="449"/>
      <c r="P14" s="450"/>
      <c r="Q14" s="450"/>
    </row>
    <row r="15" spans="1:17" s="36" customFormat="1" ht="15" customHeight="1" x14ac:dyDescent="0.15">
      <c r="A15" s="451" t="s">
        <v>75</v>
      </c>
      <c r="B15" s="451"/>
      <c r="C15" s="452" t="s">
        <v>99</v>
      </c>
      <c r="D15" s="453">
        <f>連PL!D36/D26</f>
        <v>0.12127501115679085</v>
      </c>
      <c r="E15" s="453">
        <f>連PL!E36/E26</f>
        <v>0.11390572061746203</v>
      </c>
      <c r="F15" s="453">
        <f>連PL!F36/F26</f>
        <v>7.7160439745089238E-2</v>
      </c>
      <c r="G15" s="453">
        <f>連PL!G36/G26</f>
        <v>0.10851903307666998</v>
      </c>
      <c r="H15" s="453">
        <f>連PL!H36/H26</f>
        <v>0.12032710077457363</v>
      </c>
      <c r="I15" s="453">
        <f>連PL!I36/I26</f>
        <v>0.10763067109901449</v>
      </c>
      <c r="J15" s="453">
        <f>連PL!J36/J26</f>
        <v>0.11384693579338576</v>
      </c>
      <c r="K15" s="453">
        <f>連PL!K36/K26</f>
        <v>-0.3376927714933381</v>
      </c>
      <c r="L15" s="453">
        <f>連PL!L36/L26</f>
        <v>-0.74912836823527396</v>
      </c>
      <c r="M15" s="453">
        <f>連PL!M36/M26</f>
        <v>0.3811829483534927</v>
      </c>
      <c r="N15" s="453">
        <f>連PL!N36/N26</f>
        <v>0.4549400793797615</v>
      </c>
      <c r="O15" s="453">
        <f>連PL!O36/O26</f>
        <v>0.16529443148824158</v>
      </c>
      <c r="P15" s="453">
        <f>連PL!O36/P26</f>
        <v>0.1570300050044689</v>
      </c>
      <c r="Q15" s="454">
        <f>連PL!P36/Q26</f>
        <v>8.1847521604420159E-2</v>
      </c>
    </row>
    <row r="16" spans="1:17" s="36" customFormat="1" ht="15" customHeight="1" x14ac:dyDescent="0.15">
      <c r="A16" s="455" t="s">
        <v>65</v>
      </c>
      <c r="B16" s="455"/>
      <c r="C16" s="456" t="s">
        <v>46</v>
      </c>
      <c r="D16" s="457">
        <f>連PL!D34/D25</f>
        <v>0.13583652391871906</v>
      </c>
      <c r="E16" s="457">
        <f>連PL!E34/E25</f>
        <v>0.13882979794393333</v>
      </c>
      <c r="F16" s="457">
        <f>連PL!F34/F25</f>
        <v>0.12717886419325644</v>
      </c>
      <c r="G16" s="457">
        <f>連PL!G34/G25</f>
        <v>0.13601043430506896</v>
      </c>
      <c r="H16" s="457">
        <f>連PL!H34/H25</f>
        <v>0.13903982766966103</v>
      </c>
      <c r="I16" s="458">
        <f>連PL!I34/I25</f>
        <v>0.10613322226512686</v>
      </c>
      <c r="J16" s="458">
        <f>連PL!J34/J25</f>
        <v>0.12969249888299009</v>
      </c>
      <c r="K16" s="458">
        <f>連PL!K34/K25</f>
        <v>-0.1562935885963794</v>
      </c>
      <c r="L16" s="458">
        <f>連PL!L34/L25</f>
        <v>0.10498846802395222</v>
      </c>
      <c r="M16" s="458">
        <f>連PL!M34/M25</f>
        <v>0.13937341468743525</v>
      </c>
      <c r="N16" s="458">
        <f>連PL!N34/N25</f>
        <v>0.20086294843429248</v>
      </c>
      <c r="O16" s="458">
        <f>連PL!O34/O25</f>
        <v>0.11282046892101641</v>
      </c>
      <c r="P16" s="458">
        <f>連PL!O34/P25</f>
        <v>0.11665883694085029</v>
      </c>
      <c r="Q16" s="459">
        <f>連PL!P34/Q25</f>
        <v>0.17420493889688543</v>
      </c>
    </row>
    <row r="17" spans="1:17" s="18" customFormat="1" ht="10.5" customHeight="1" x14ac:dyDescent="0.15">
      <c r="A17" s="39"/>
      <c r="B17" s="51" t="s">
        <v>76</v>
      </c>
      <c r="C17" s="39"/>
      <c r="D17" s="49"/>
      <c r="E17" s="49"/>
      <c r="F17" s="49"/>
      <c r="G17" s="49"/>
      <c r="H17" s="50"/>
      <c r="I17" s="50"/>
    </row>
    <row r="18" spans="1:17" s="18" customFormat="1" ht="10.5" customHeight="1" x14ac:dyDescent="0.15">
      <c r="A18" s="39"/>
      <c r="B18" s="51" t="s">
        <v>376</v>
      </c>
      <c r="C18" s="39"/>
      <c r="D18" s="49"/>
      <c r="E18" s="49"/>
      <c r="F18" s="49"/>
      <c r="G18" s="49"/>
      <c r="H18" s="50"/>
      <c r="I18" s="50"/>
    </row>
    <row r="19" spans="1:17" s="18" customFormat="1" ht="9.75" customHeight="1" x14ac:dyDescent="0.15">
      <c r="A19" s="9"/>
      <c r="B19" s="9"/>
      <c r="C19" s="20"/>
      <c r="D19" s="52"/>
      <c r="E19" s="52"/>
      <c r="F19" s="52"/>
      <c r="G19" s="44"/>
      <c r="H19" s="44"/>
      <c r="I19" s="44"/>
    </row>
    <row r="20" spans="1:17" s="18" customFormat="1" ht="13.5" customHeight="1" x14ac:dyDescent="0.15"/>
    <row r="21" spans="1:17" s="18" customFormat="1" ht="13.5" customHeight="1" x14ac:dyDescent="0.15"/>
    <row r="22" spans="1:17" s="18" customFormat="1" ht="13.5" customHeight="1" x14ac:dyDescent="0.15"/>
    <row r="23" spans="1:17" s="18" customFormat="1" ht="10.5" x14ac:dyDescent="0.15">
      <c r="B23" s="18" t="s">
        <v>304</v>
      </c>
      <c r="C23" s="18">
        <v>2007</v>
      </c>
      <c r="D23" s="132">
        <v>2008</v>
      </c>
      <c r="E23" s="132">
        <v>2009</v>
      </c>
      <c r="F23" s="132">
        <v>2010</v>
      </c>
      <c r="G23" s="132">
        <v>2011</v>
      </c>
      <c r="H23" s="132">
        <v>2012</v>
      </c>
      <c r="I23" s="132">
        <v>2013</v>
      </c>
      <c r="J23" s="132">
        <v>2014</v>
      </c>
      <c r="K23" s="132">
        <v>2015</v>
      </c>
      <c r="L23" s="132">
        <v>2016</v>
      </c>
      <c r="M23" s="132">
        <v>2017</v>
      </c>
      <c r="N23" s="132">
        <v>2018</v>
      </c>
      <c r="O23" s="132">
        <v>2019</v>
      </c>
      <c r="P23" s="132">
        <v>2020</v>
      </c>
      <c r="Q23" s="132">
        <v>2021</v>
      </c>
    </row>
    <row r="24" spans="1:17" s="18" customFormat="1" ht="10.5" x14ac:dyDescent="0.15">
      <c r="B24" s="18" t="s">
        <v>305</v>
      </c>
    </row>
    <row r="25" spans="1:17" s="36" customFormat="1" ht="11.25" x14ac:dyDescent="0.15">
      <c r="B25" s="522" t="s">
        <v>301</v>
      </c>
      <c r="C25" s="31">
        <v>17237.431</v>
      </c>
      <c r="D25" s="212">
        <f>(連BS!C44+連BS!D44)/2</f>
        <v>18683.2225</v>
      </c>
      <c r="E25" s="212">
        <f>(連BS!D44+連BS!E44)/2</f>
        <v>18947.488499999999</v>
      </c>
      <c r="F25" s="212">
        <f>(連BS!E44+連BS!F44)/2</f>
        <v>19848.156500000001</v>
      </c>
      <c r="G25" s="212">
        <f>(連BS!F44+連BS!G44)/2</f>
        <v>21549.299787</v>
      </c>
      <c r="H25" s="212">
        <f>(連BS!G44+連BS!H44)/2</f>
        <v>24819.872023999997</v>
      </c>
      <c r="I25" s="212">
        <f>(連BS!H44+連BS!I44)/2</f>
        <v>25786.739737</v>
      </c>
      <c r="J25" s="212">
        <f>(連BS!I44+連BS!J44)/2</f>
        <v>25831.239500000003</v>
      </c>
      <c r="K25" s="212">
        <f>(連BS!J44+連BS!K44)/2</f>
        <v>26117.424500000001</v>
      </c>
      <c r="L25" s="212">
        <f>(連BS!K44+連BS!L44)/2</f>
        <v>24475.640500000001</v>
      </c>
      <c r="M25" s="212">
        <f>(連BS!L44+連BS!M44)/2</f>
        <v>22797.949000000001</v>
      </c>
      <c r="N25" s="460">
        <f>(連BS!M44+連BS!N44)/2</f>
        <v>21614.733</v>
      </c>
      <c r="O25" s="212">
        <f>(連BS!N44+連BS!O44)/2</f>
        <v>20793.416499999999</v>
      </c>
      <c r="P25" s="460">
        <f>(連BS!O44+連BS!P44)/2</f>
        <v>20109.260999999999</v>
      </c>
      <c r="Q25" s="460">
        <f>(連BS!P44+連BS!Q44)/2</f>
        <v>20024.593000000001</v>
      </c>
    </row>
    <row r="26" spans="1:17" s="36" customFormat="1" ht="11.25" x14ac:dyDescent="0.15">
      <c r="B26" s="522" t="s">
        <v>246</v>
      </c>
      <c r="C26" s="31">
        <v>9289.4529999999995</v>
      </c>
      <c r="D26" s="213">
        <f>('連BS-2'!C61+'連BS-2'!D61)/2</f>
        <v>11337.2655</v>
      </c>
      <c r="E26" s="213">
        <f>('連BS-2'!D61+'連BS-2'!E61)/2</f>
        <v>12225.918</v>
      </c>
      <c r="F26" s="213">
        <f>('連BS-2'!E61+'連BS-2'!F61)/2</f>
        <v>12926.1705</v>
      </c>
      <c r="G26" s="213">
        <f>('連BS-2'!F61+'連BS-2'!G61)/2</f>
        <v>13607.4743585</v>
      </c>
      <c r="H26" s="213">
        <f>('連BS-2'!G61+'連BS-2'!H61)/2</f>
        <v>14491.081001500001</v>
      </c>
      <c r="I26" s="213">
        <f>('連BS-2'!H61+'連BS-2'!I61)/2</f>
        <v>15560.936142999999</v>
      </c>
      <c r="J26" s="213">
        <f>('連BS-2'!I61+'連BS-2'!J61)/2</f>
        <v>16371.358499999998</v>
      </c>
      <c r="K26" s="213">
        <f>('連BS-2'!J61+'連BS-2'!K61)/2</f>
        <v>13940.825499999999</v>
      </c>
      <c r="L26" s="213">
        <f>('連BS-2'!K61+'連BS-2'!L61)/2</f>
        <v>8135.6030000000001</v>
      </c>
      <c r="M26" s="213">
        <f>('連BS-2'!L61+'連BS-2'!M61)/2</f>
        <v>6209.1129999999994</v>
      </c>
      <c r="N26" s="213">
        <f>('連BS-2'!M61+'連BS-2'!N61)/2</f>
        <v>9486.8009999999995</v>
      </c>
      <c r="O26" s="213">
        <f>('連BS-2'!N61+'連BS-2'!O61)/2</f>
        <v>12305.7745</v>
      </c>
      <c r="P26" s="213">
        <f>('連BS-2'!O61+'連BS-2'!P61)/2</f>
        <v>12953.422500000001</v>
      </c>
      <c r="Q26" s="213">
        <f>('連BS-2'!P61+'連BS-2'!Q61)/2</f>
        <v>13429.9485</v>
      </c>
    </row>
    <row r="27" spans="1:17" s="36" customFormat="1" ht="10.5" x14ac:dyDescent="0.15"/>
    <row r="28" spans="1:17" s="38" customFormat="1" ht="11.25" x14ac:dyDescent="0.15"/>
    <row r="29" spans="1:17" s="38" customFormat="1" ht="11.25" x14ac:dyDescent="0.15"/>
    <row r="30" spans="1:17" s="38" customFormat="1" ht="11.25" x14ac:dyDescent="0.15"/>
    <row r="31" spans="1:17" s="38" customFormat="1" ht="11.25" x14ac:dyDescent="0.15"/>
    <row r="32" spans="1:17" x14ac:dyDescent="0.15">
      <c r="D32" s="38"/>
      <c r="E32" s="38"/>
      <c r="F32" s="38"/>
      <c r="G32" s="38"/>
      <c r="H32" s="38"/>
      <c r="I32" s="38"/>
      <c r="J32" s="38"/>
    </row>
    <row r="33" spans="4:10" x14ac:dyDescent="0.15">
      <c r="D33" s="38"/>
      <c r="E33" s="38"/>
      <c r="F33" s="38"/>
      <c r="G33" s="38"/>
      <c r="H33" s="38"/>
      <c r="I33" s="38"/>
      <c r="J33" s="38"/>
    </row>
    <row r="34" spans="4:10" x14ac:dyDescent="0.15">
      <c r="D34" s="38"/>
      <c r="E34" s="38"/>
      <c r="F34" s="38"/>
      <c r="G34" s="38"/>
      <c r="H34" s="38"/>
      <c r="I34" s="38"/>
      <c r="J34" s="38"/>
    </row>
    <row r="35" spans="4:10" x14ac:dyDescent="0.15">
      <c r="D35" s="38"/>
      <c r="E35" s="38"/>
      <c r="F35" s="38"/>
      <c r="G35" s="38"/>
      <c r="H35" s="38"/>
      <c r="I35" s="38"/>
      <c r="J35" s="38"/>
    </row>
    <row r="36" spans="4:10" x14ac:dyDescent="0.15">
      <c r="D36" s="38"/>
      <c r="E36" s="38"/>
      <c r="F36" s="38"/>
      <c r="G36" s="38"/>
      <c r="H36" s="38"/>
      <c r="I36" s="38"/>
      <c r="J36" s="38"/>
    </row>
    <row r="37" spans="4:10" x14ac:dyDescent="0.15">
      <c r="D37" s="38"/>
      <c r="E37" s="38"/>
      <c r="F37" s="38"/>
      <c r="G37" s="38"/>
      <c r="H37" s="38"/>
      <c r="I37" s="38"/>
      <c r="J37" s="38"/>
    </row>
  </sheetData>
  <phoneticPr fontId="2"/>
  <pageMargins left="0.31496062992125984" right="0.11811023622047245" top="0.98425196850393704" bottom="0.51181102362204722" header="0.51181102362204722" footer="0.51181102362204722"/>
  <pageSetup paperSize="9" scale="9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39997558519241921"/>
    <pageSetUpPr fitToPage="1"/>
  </sheetPr>
  <dimension ref="A1:T32"/>
  <sheetViews>
    <sheetView showGridLines="0" zoomScaleNormal="100" zoomScaleSheetLayoutView="100" workbookViewId="0">
      <pane xSplit="2" topLeftCell="C1" activePane="topRight" state="frozen"/>
      <selection activeCell="B1" sqref="B1"/>
      <selection pane="topRight" activeCell="B1" sqref="B1"/>
    </sheetView>
  </sheetViews>
  <sheetFormatPr defaultColWidth="9" defaultRowHeight="13.5" x14ac:dyDescent="0.15"/>
  <cols>
    <col min="1" max="1" width="1" style="32" customWidth="1"/>
    <col min="2" max="2" width="22.125" style="32" customWidth="1"/>
    <col min="3" max="3" width="29.5" style="32" customWidth="1"/>
    <col min="4" max="7" width="10.625" style="32" hidden="1" customWidth="1"/>
    <col min="8" max="10" width="10.625" style="32" customWidth="1"/>
    <col min="11" max="12" width="9.875" style="32" customWidth="1"/>
    <col min="13" max="14" width="9.125" style="32" bestFit="1" customWidth="1"/>
    <col min="15" max="17" width="9.125" style="32" customWidth="1"/>
    <col min="18" max="16384" width="9" style="32"/>
  </cols>
  <sheetData>
    <row r="1" spans="1:17" ht="13.5" customHeight="1" x14ac:dyDescent="0.15"/>
    <row r="2" spans="1:17" ht="22.5" customHeight="1" x14ac:dyDescent="0.15">
      <c r="A2" s="147"/>
      <c r="B2" s="33" t="s">
        <v>268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10" customFormat="1" ht="22.5" customHeight="1" x14ac:dyDescent="0.15">
      <c r="A3" s="43"/>
      <c r="B3" s="13" t="s">
        <v>288</v>
      </c>
      <c r="C3" s="40"/>
      <c r="D3" s="13"/>
      <c r="E3" s="40"/>
      <c r="F3" s="40"/>
      <c r="G3" s="40"/>
      <c r="H3" s="40"/>
      <c r="I3" s="40"/>
      <c r="J3" s="40"/>
      <c r="K3" s="15"/>
      <c r="L3" s="15"/>
      <c r="M3" s="15"/>
      <c r="N3" s="15"/>
      <c r="O3" s="15"/>
      <c r="P3" s="15"/>
      <c r="Q3" s="15"/>
    </row>
    <row r="4" spans="1:17" s="36" customFormat="1" ht="10.5" x14ac:dyDescent="0.15">
      <c r="A4" s="35"/>
      <c r="B4" s="35"/>
      <c r="C4" s="35"/>
      <c r="D4" s="35"/>
      <c r="E4" s="35"/>
      <c r="F4" s="35"/>
      <c r="G4" s="35"/>
      <c r="H4" s="44"/>
      <c r="I4" s="44"/>
      <c r="J4" s="44"/>
    </row>
    <row r="5" spans="1:17" s="36" customFormat="1" ht="10.5" x14ac:dyDescent="0.15">
      <c r="A5" s="45"/>
      <c r="B5" s="45"/>
      <c r="C5" s="45"/>
      <c r="D5" s="132">
        <v>2008</v>
      </c>
      <c r="E5" s="132">
        <v>2009</v>
      </c>
      <c r="F5" s="132">
        <v>2010</v>
      </c>
      <c r="G5" s="132">
        <v>2011</v>
      </c>
      <c r="H5" s="132">
        <v>2012</v>
      </c>
      <c r="I5" s="132">
        <v>2013</v>
      </c>
      <c r="J5" s="132">
        <v>2014</v>
      </c>
      <c r="K5" s="132">
        <v>2015</v>
      </c>
      <c r="L5" s="132">
        <v>2016</v>
      </c>
      <c r="M5" s="132">
        <v>2017</v>
      </c>
      <c r="N5" s="132">
        <v>2018</v>
      </c>
      <c r="O5" s="132">
        <v>2019</v>
      </c>
      <c r="P5" s="133">
        <v>2020</v>
      </c>
      <c r="Q5" s="133">
        <v>2021</v>
      </c>
    </row>
    <row r="6" spans="1:17" s="36" customFormat="1" ht="15" customHeight="1" x14ac:dyDescent="0.15">
      <c r="A6" s="188" t="s">
        <v>247</v>
      </c>
      <c r="B6" s="188"/>
      <c r="C6" s="189" t="s">
        <v>100</v>
      </c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1"/>
      <c r="Q6" s="191"/>
    </row>
    <row r="7" spans="1:17" s="36" customFormat="1" ht="20.100000000000001" customHeight="1" x14ac:dyDescent="0.15">
      <c r="A7" s="53" t="s">
        <v>190</v>
      </c>
      <c r="B7" s="53"/>
      <c r="C7" s="54" t="s">
        <v>66</v>
      </c>
      <c r="D7" s="55">
        <v>16200</v>
      </c>
      <c r="E7" s="55">
        <v>16200</v>
      </c>
      <c r="F7" s="55">
        <v>16200</v>
      </c>
      <c r="G7" s="55">
        <v>16200</v>
      </c>
      <c r="H7" s="55">
        <v>16200</v>
      </c>
      <c r="I7" s="327">
        <v>16200</v>
      </c>
      <c r="J7" s="327">
        <v>16200</v>
      </c>
      <c r="K7" s="327">
        <v>16200</v>
      </c>
      <c r="L7" s="327">
        <v>16200</v>
      </c>
      <c r="M7" s="327">
        <v>16200</v>
      </c>
      <c r="N7" s="327">
        <v>16200</v>
      </c>
      <c r="O7" s="327">
        <v>16200</v>
      </c>
      <c r="P7" s="327">
        <v>16200</v>
      </c>
      <c r="Q7" s="296">
        <v>16200</v>
      </c>
    </row>
    <row r="8" spans="1:17" s="18" customFormat="1" ht="15" customHeight="1" x14ac:dyDescent="0.15">
      <c r="A8" s="39" t="s">
        <v>302</v>
      </c>
      <c r="B8" s="39"/>
      <c r="C8" s="56" t="s">
        <v>347</v>
      </c>
      <c r="D8" s="210">
        <v>30</v>
      </c>
      <c r="E8" s="210">
        <v>30</v>
      </c>
      <c r="F8" s="210">
        <v>40</v>
      </c>
      <c r="G8" s="292">
        <v>40</v>
      </c>
      <c r="H8" s="292">
        <v>35</v>
      </c>
      <c r="I8" s="328">
        <v>35</v>
      </c>
      <c r="J8" s="328">
        <v>35</v>
      </c>
      <c r="K8" s="328">
        <v>10</v>
      </c>
      <c r="L8" s="328">
        <v>0</v>
      </c>
      <c r="M8" s="461">
        <v>20</v>
      </c>
      <c r="N8" s="461">
        <v>45</v>
      </c>
      <c r="O8" s="523">
        <v>45</v>
      </c>
      <c r="P8" s="523">
        <v>85</v>
      </c>
      <c r="Q8" s="509">
        <v>85</v>
      </c>
    </row>
    <row r="9" spans="1:17" s="36" customFormat="1" ht="15" customHeight="1" x14ac:dyDescent="0.15">
      <c r="A9" s="416" t="s">
        <v>345</v>
      </c>
      <c r="B9" s="416"/>
      <c r="C9" s="417" t="s">
        <v>348</v>
      </c>
      <c r="D9" s="462">
        <v>84.87</v>
      </c>
      <c r="E9" s="462">
        <v>85.96</v>
      </c>
      <c r="F9" s="462">
        <v>61.57</v>
      </c>
      <c r="G9" s="462">
        <v>91.15</v>
      </c>
      <c r="H9" s="463">
        <v>107.64</v>
      </c>
      <c r="I9" s="463">
        <v>103.39</v>
      </c>
      <c r="J9" s="464">
        <v>117.37</v>
      </c>
      <c r="K9" s="464">
        <v>-290.60000000000002</v>
      </c>
      <c r="L9" s="464">
        <v>-376.22</v>
      </c>
      <c r="M9" s="464">
        <v>146.1</v>
      </c>
      <c r="N9" s="464">
        <v>266.42</v>
      </c>
      <c r="O9" s="463">
        <v>125.56</v>
      </c>
      <c r="P9" s="463">
        <v>67.849999999999994</v>
      </c>
      <c r="Q9" s="510">
        <v>151.91</v>
      </c>
    </row>
    <row r="10" spans="1:17" s="36" customFormat="1" ht="15" customHeight="1" x14ac:dyDescent="0.15">
      <c r="A10" s="465" t="s">
        <v>346</v>
      </c>
      <c r="B10" s="465"/>
      <c r="C10" s="466" t="s">
        <v>349</v>
      </c>
      <c r="D10" s="467">
        <v>728.01</v>
      </c>
      <c r="E10" s="467">
        <v>781.36</v>
      </c>
      <c r="F10" s="467">
        <v>814.46</v>
      </c>
      <c r="G10" s="467">
        <v>865.48</v>
      </c>
      <c r="H10" s="468">
        <v>923.56</v>
      </c>
      <c r="I10" s="468">
        <v>994.34</v>
      </c>
      <c r="J10" s="469">
        <v>1043.19</v>
      </c>
      <c r="K10" s="469">
        <v>696.7</v>
      </c>
      <c r="L10" s="469">
        <v>306.91000000000003</v>
      </c>
      <c r="M10" s="470">
        <v>459.66</v>
      </c>
      <c r="N10" s="470">
        <v>711.58</v>
      </c>
      <c r="O10" s="468">
        <v>807.69</v>
      </c>
      <c r="P10" s="468">
        <v>791.54</v>
      </c>
      <c r="Q10" s="511">
        <v>866.53</v>
      </c>
    </row>
    <row r="11" spans="1:17" s="18" customFormat="1" ht="10.5" customHeight="1" x14ac:dyDescent="0.15">
      <c r="A11" s="39"/>
      <c r="B11" s="51"/>
      <c r="C11" s="39"/>
      <c r="D11" s="49"/>
      <c r="E11" s="49"/>
      <c r="F11" s="49"/>
      <c r="G11" s="49"/>
      <c r="H11" s="49"/>
      <c r="I11" s="49"/>
      <c r="J11" s="49"/>
      <c r="K11" s="49"/>
      <c r="L11" s="50"/>
      <c r="M11" s="49"/>
      <c r="N11" s="49"/>
      <c r="O11" s="49"/>
      <c r="P11" s="50"/>
      <c r="Q11" s="50"/>
    </row>
    <row r="12" spans="1:17" s="18" customFormat="1" ht="9.75" customHeight="1" x14ac:dyDescent="0.15">
      <c r="A12" s="9"/>
      <c r="B12" s="9"/>
      <c r="C12" s="20"/>
      <c r="D12" s="52"/>
      <c r="E12" s="52"/>
      <c r="F12" s="52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1:17" s="36" customFormat="1" ht="15" customHeight="1" x14ac:dyDescent="0.15">
      <c r="A13" s="188" t="s">
        <v>248</v>
      </c>
      <c r="B13" s="188"/>
      <c r="C13" s="189" t="s">
        <v>101</v>
      </c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1"/>
      <c r="Q13" s="191"/>
    </row>
    <row r="14" spans="1:17" s="36" customFormat="1" ht="15" customHeight="1" x14ac:dyDescent="0.15">
      <c r="A14" s="57" t="s">
        <v>191</v>
      </c>
      <c r="B14" s="57"/>
      <c r="C14" s="58" t="s">
        <v>67</v>
      </c>
      <c r="D14" s="59">
        <v>592</v>
      </c>
      <c r="E14" s="59">
        <v>570</v>
      </c>
      <c r="F14" s="59">
        <v>640</v>
      </c>
      <c r="G14" s="59">
        <v>1230</v>
      </c>
      <c r="H14" s="59">
        <v>1193</v>
      </c>
      <c r="I14" s="59">
        <v>1115</v>
      </c>
      <c r="J14" s="59">
        <v>1151</v>
      </c>
      <c r="K14" s="344">
        <v>1221</v>
      </c>
      <c r="L14" s="59">
        <v>979</v>
      </c>
      <c r="M14" s="344">
        <v>1553</v>
      </c>
      <c r="N14" s="344">
        <v>1799</v>
      </c>
      <c r="O14" s="344">
        <v>1452</v>
      </c>
      <c r="P14" s="344">
        <v>1653</v>
      </c>
      <c r="Q14" s="372">
        <v>2140</v>
      </c>
    </row>
    <row r="15" spans="1:17" s="36" customFormat="1" ht="20.100000000000001" customHeight="1" x14ac:dyDescent="0.15">
      <c r="A15" s="471" t="s">
        <v>189</v>
      </c>
      <c r="B15" s="471"/>
      <c r="C15" s="472" t="s">
        <v>68</v>
      </c>
      <c r="D15" s="473">
        <f t="shared" ref="D15:N15" si="0">D7*D14/1000</f>
        <v>9590.4</v>
      </c>
      <c r="E15" s="473">
        <f t="shared" si="0"/>
        <v>9234</v>
      </c>
      <c r="F15" s="473">
        <f t="shared" si="0"/>
        <v>10368</v>
      </c>
      <c r="G15" s="473">
        <f t="shared" si="0"/>
        <v>19926</v>
      </c>
      <c r="H15" s="473">
        <f t="shared" si="0"/>
        <v>19326.599999999999</v>
      </c>
      <c r="I15" s="473">
        <f t="shared" si="0"/>
        <v>18063</v>
      </c>
      <c r="J15" s="473">
        <f t="shared" si="0"/>
        <v>18646.2</v>
      </c>
      <c r="K15" s="474">
        <f t="shared" si="0"/>
        <v>19780.2</v>
      </c>
      <c r="L15" s="474">
        <f t="shared" si="0"/>
        <v>15859.8</v>
      </c>
      <c r="M15" s="474">
        <f t="shared" si="0"/>
        <v>25158.6</v>
      </c>
      <c r="N15" s="474">
        <f t="shared" si="0"/>
        <v>29143.8</v>
      </c>
      <c r="O15" s="474">
        <f t="shared" ref="O15:Q15" si="1">O7*O14/1000</f>
        <v>23522.400000000001</v>
      </c>
      <c r="P15" s="474">
        <f t="shared" ref="P15" si="2">P7*P14/1000</f>
        <v>26778.6</v>
      </c>
      <c r="Q15" s="475">
        <f t="shared" si="1"/>
        <v>34668</v>
      </c>
    </row>
    <row r="16" spans="1:17" s="18" customFormat="1" ht="15" customHeight="1" x14ac:dyDescent="0.15">
      <c r="A16" s="471" t="s">
        <v>69</v>
      </c>
      <c r="B16" s="471"/>
      <c r="C16" s="108" t="s">
        <v>70</v>
      </c>
      <c r="D16" s="430">
        <f t="shared" ref="D16:N16" si="3">D14/D9</f>
        <v>6.9753741015671027</v>
      </c>
      <c r="E16" s="430">
        <f t="shared" si="3"/>
        <v>6.630991158678456</v>
      </c>
      <c r="F16" s="430">
        <f t="shared" si="3"/>
        <v>10.394672730225759</v>
      </c>
      <c r="G16" s="430">
        <f t="shared" si="3"/>
        <v>13.494240263302249</v>
      </c>
      <c r="H16" s="430">
        <f t="shared" si="3"/>
        <v>11.083240431066518</v>
      </c>
      <c r="I16" s="430">
        <f t="shared" si="3"/>
        <v>10.784408550149918</v>
      </c>
      <c r="J16" s="430">
        <f t="shared" si="3"/>
        <v>9.8065945301184279</v>
      </c>
      <c r="K16" s="476">
        <f t="shared" si="3"/>
        <v>-4.2016517549896761</v>
      </c>
      <c r="L16" s="476">
        <f t="shared" si="3"/>
        <v>-2.6022008399340808</v>
      </c>
      <c r="M16" s="476">
        <f t="shared" si="3"/>
        <v>10.629705681040384</v>
      </c>
      <c r="N16" s="476">
        <f t="shared" si="3"/>
        <v>6.7524960588544403</v>
      </c>
      <c r="O16" s="476">
        <f t="shared" ref="O16:Q16" si="4">O14/O9</f>
        <v>11.564192417967506</v>
      </c>
      <c r="P16" s="476">
        <f t="shared" ref="P16" si="5">P14/P9</f>
        <v>24.362564480471629</v>
      </c>
      <c r="Q16" s="477">
        <f t="shared" si="4"/>
        <v>14.087288526100981</v>
      </c>
    </row>
    <row r="17" spans="1:20" s="18" customFormat="1" ht="15" customHeight="1" x14ac:dyDescent="0.15">
      <c r="A17" s="471" t="s">
        <v>71</v>
      </c>
      <c r="B17" s="471"/>
      <c r="C17" s="108" t="s">
        <v>72</v>
      </c>
      <c r="D17" s="478">
        <f t="shared" ref="D17:N17" si="6">D14/D10</f>
        <v>0.81317564319171443</v>
      </c>
      <c r="E17" s="478">
        <f t="shared" si="6"/>
        <v>0.72949728678202108</v>
      </c>
      <c r="F17" s="478">
        <f t="shared" si="6"/>
        <v>0.78579672420990587</v>
      </c>
      <c r="G17" s="478">
        <f t="shared" si="6"/>
        <v>1.4211766880806027</v>
      </c>
      <c r="H17" s="478">
        <f t="shared" si="6"/>
        <v>1.2917406557235047</v>
      </c>
      <c r="I17" s="478">
        <f t="shared" si="6"/>
        <v>1.1213468230182835</v>
      </c>
      <c r="J17" s="478">
        <f t="shared" si="6"/>
        <v>1.1033464661279344</v>
      </c>
      <c r="K17" s="479">
        <f t="shared" si="6"/>
        <v>1.7525477249892349</v>
      </c>
      <c r="L17" s="479">
        <f t="shared" si="6"/>
        <v>3.1898602196083541</v>
      </c>
      <c r="M17" s="479">
        <f t="shared" si="6"/>
        <v>3.3785841709089324</v>
      </c>
      <c r="N17" s="479">
        <f t="shared" si="6"/>
        <v>2.5281767334663705</v>
      </c>
      <c r="O17" s="479">
        <f t="shared" ref="O17:Q17" si="7">O14/O10</f>
        <v>1.7977194220554915</v>
      </c>
      <c r="P17" s="479">
        <f t="shared" ref="P17" si="8">P14/P10</f>
        <v>2.0883341334613541</v>
      </c>
      <c r="Q17" s="480">
        <f t="shared" si="7"/>
        <v>2.4696202093407038</v>
      </c>
    </row>
    <row r="18" spans="1:20" s="18" customFormat="1" ht="15" customHeight="1" x14ac:dyDescent="0.15">
      <c r="A18" s="471" t="s">
        <v>257</v>
      </c>
      <c r="B18" s="471"/>
      <c r="C18" s="108" t="s">
        <v>102</v>
      </c>
      <c r="D18" s="481">
        <f t="shared" ref="D18:J18" si="9">D8/D9</f>
        <v>0.35348179568752208</v>
      </c>
      <c r="E18" s="481">
        <f t="shared" si="9"/>
        <v>0.34899953466728711</v>
      </c>
      <c r="F18" s="481">
        <f t="shared" si="9"/>
        <v>0.64966704563910993</v>
      </c>
      <c r="G18" s="481">
        <f t="shared" si="9"/>
        <v>0.43883708173340646</v>
      </c>
      <c r="H18" s="481">
        <f t="shared" si="9"/>
        <v>0.32515793385358605</v>
      </c>
      <c r="I18" s="481">
        <f t="shared" si="9"/>
        <v>0.33852403520649965</v>
      </c>
      <c r="J18" s="481">
        <f t="shared" si="9"/>
        <v>0.29820226633722413</v>
      </c>
      <c r="K18" s="481">
        <f>K8/K9</f>
        <v>-3.4411562284927734E-2</v>
      </c>
      <c r="L18" s="482" t="s">
        <v>448</v>
      </c>
      <c r="M18" s="482" t="s">
        <v>447</v>
      </c>
      <c r="N18" s="482">
        <f>N8/N9</f>
        <v>0.16890623827040011</v>
      </c>
      <c r="O18" s="482">
        <f>O8/O9</f>
        <v>0.35839439311882765</v>
      </c>
      <c r="P18" s="482">
        <f>P8/P9</f>
        <v>1.2527634487840826</v>
      </c>
      <c r="Q18" s="483">
        <f>Q8/Q9</f>
        <v>0.5595418339806465</v>
      </c>
    </row>
    <row r="19" spans="1:20" s="18" customFormat="1" ht="15" customHeight="1" x14ac:dyDescent="0.15">
      <c r="A19" s="61" t="s">
        <v>258</v>
      </c>
      <c r="B19" s="61"/>
      <c r="C19" s="62" t="s">
        <v>73</v>
      </c>
      <c r="D19" s="211">
        <f t="shared" ref="D19:N19" si="10">D8/D14</f>
        <v>5.0675675675675678E-2</v>
      </c>
      <c r="E19" s="211">
        <f t="shared" si="10"/>
        <v>5.2631578947368418E-2</v>
      </c>
      <c r="F19" s="211">
        <f t="shared" si="10"/>
        <v>6.25E-2</v>
      </c>
      <c r="G19" s="211">
        <f t="shared" si="10"/>
        <v>3.2520325203252036E-2</v>
      </c>
      <c r="H19" s="211">
        <f t="shared" si="10"/>
        <v>2.9337803855825649E-2</v>
      </c>
      <c r="I19" s="211">
        <f t="shared" si="10"/>
        <v>3.1390134529147982E-2</v>
      </c>
      <c r="J19" s="337">
        <f t="shared" si="10"/>
        <v>3.0408340573414423E-2</v>
      </c>
      <c r="K19" s="337">
        <f t="shared" si="10"/>
        <v>8.1900081900081901E-3</v>
      </c>
      <c r="L19" s="337">
        <f t="shared" si="10"/>
        <v>0</v>
      </c>
      <c r="M19" s="337" t="s">
        <v>511</v>
      </c>
      <c r="N19" s="337">
        <f t="shared" si="10"/>
        <v>2.501389660922735E-2</v>
      </c>
      <c r="O19" s="337">
        <f t="shared" ref="O19:Q19" si="11">O8/O14</f>
        <v>3.0991735537190084E-2</v>
      </c>
      <c r="P19" s="337">
        <f t="shared" ref="P19" si="12">P8/P14</f>
        <v>5.1421657592256503E-2</v>
      </c>
      <c r="Q19" s="373">
        <f t="shared" si="11"/>
        <v>3.9719626168224297E-2</v>
      </c>
    </row>
    <row r="20" spans="1:20" s="18" customFormat="1" ht="10.5" customHeight="1" x14ac:dyDescent="0.15">
      <c r="A20" s="39"/>
      <c r="B20" s="51" t="s">
        <v>47</v>
      </c>
      <c r="D20" s="49"/>
      <c r="E20" s="49"/>
      <c r="F20" s="49"/>
      <c r="G20" s="49"/>
      <c r="H20" s="50"/>
      <c r="I20" s="50"/>
      <c r="J20" s="50"/>
    </row>
    <row r="21" spans="1:20" s="18" customFormat="1" ht="10.5" customHeight="1" x14ac:dyDescent="0.15">
      <c r="A21" s="39"/>
      <c r="B21" s="51" t="s">
        <v>49</v>
      </c>
      <c r="D21" s="49"/>
      <c r="E21" s="49"/>
      <c r="F21" s="49"/>
      <c r="G21" s="49"/>
      <c r="H21" s="50"/>
      <c r="I21" s="50"/>
      <c r="J21" s="50"/>
    </row>
    <row r="22" spans="1:20" s="18" customFormat="1" ht="10.5" customHeight="1" x14ac:dyDescent="0.15">
      <c r="A22" s="39"/>
      <c r="B22" s="51" t="s">
        <v>48</v>
      </c>
      <c r="D22" s="49"/>
      <c r="E22" s="49"/>
      <c r="F22" s="49"/>
      <c r="G22" s="49"/>
      <c r="H22" s="50"/>
      <c r="I22" s="50"/>
      <c r="J22" s="50"/>
    </row>
    <row r="23" spans="1:20" s="36" customFormat="1" ht="10.5" x14ac:dyDescent="0.15">
      <c r="B23" s="51" t="s">
        <v>303</v>
      </c>
    </row>
    <row r="24" spans="1:20" s="36" customFormat="1" ht="10.5" x14ac:dyDescent="0.15"/>
    <row r="25" spans="1:20" s="36" customFormat="1" ht="10.5" x14ac:dyDescent="0.15"/>
    <row r="26" spans="1:20" s="36" customFormat="1" ht="10.5" x14ac:dyDescent="0.15"/>
    <row r="27" spans="1:20" s="36" customFormat="1" ht="11.25" x14ac:dyDescent="0.15">
      <c r="T27" s="63"/>
    </row>
    <row r="28" spans="1:20" s="38" customFormat="1" x14ac:dyDescent="0.15">
      <c r="B28" s="32"/>
      <c r="C28" s="32"/>
      <c r="D28" s="32"/>
      <c r="E28" s="32"/>
      <c r="F28" s="32"/>
      <c r="G28" s="32"/>
      <c r="H28" s="32"/>
      <c r="I28" s="32"/>
      <c r="J28" s="32"/>
    </row>
    <row r="29" spans="1:20" s="38" customFormat="1" x14ac:dyDescent="0.15">
      <c r="B29" s="32"/>
      <c r="C29" s="32"/>
      <c r="D29" s="32"/>
      <c r="E29" s="32"/>
      <c r="F29" s="32"/>
      <c r="G29" s="32"/>
      <c r="H29" s="32"/>
      <c r="I29" s="32"/>
      <c r="J29" s="32"/>
    </row>
    <row r="30" spans="1:20" s="38" customFormat="1" x14ac:dyDescent="0.15">
      <c r="B30" s="32"/>
      <c r="C30" s="32"/>
      <c r="D30" s="32"/>
      <c r="E30" s="32"/>
      <c r="F30" s="32"/>
      <c r="G30" s="32"/>
      <c r="H30" s="32"/>
      <c r="I30" s="32"/>
      <c r="J30" s="32"/>
    </row>
    <row r="31" spans="1:20" s="38" customFormat="1" x14ac:dyDescent="0.15">
      <c r="B31" s="32"/>
      <c r="C31" s="32"/>
      <c r="D31" s="32"/>
      <c r="E31" s="32"/>
      <c r="F31" s="32"/>
      <c r="G31" s="32"/>
      <c r="H31" s="32"/>
      <c r="I31" s="32"/>
      <c r="J31" s="32"/>
    </row>
    <row r="32" spans="1:20" s="38" customFormat="1" x14ac:dyDescent="0.15">
      <c r="B32" s="32"/>
      <c r="C32" s="32"/>
      <c r="D32" s="32"/>
      <c r="E32" s="32"/>
      <c r="F32" s="32"/>
      <c r="G32" s="32"/>
      <c r="H32" s="32"/>
      <c r="I32" s="32"/>
      <c r="J32" s="32"/>
    </row>
  </sheetData>
  <phoneticPr fontId="2"/>
  <pageMargins left="0.31496062992125984" right="0.11811023622047245" top="0.98425196850393704" bottom="0.51181102362204722" header="0.51181102362204722" footer="0.51181102362204722"/>
  <pageSetup paperSize="9" scale="9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39997558519241921"/>
    <pageSetUpPr fitToPage="1"/>
  </sheetPr>
  <dimension ref="A1:S62"/>
  <sheetViews>
    <sheetView showGridLines="0" zoomScaleNormal="100" zoomScaleSheetLayoutView="85" workbookViewId="0">
      <selection activeCell="B1" sqref="B1"/>
    </sheetView>
  </sheetViews>
  <sheetFormatPr defaultColWidth="9" defaultRowHeight="13.5" x14ac:dyDescent="0.15"/>
  <cols>
    <col min="1" max="1" width="2.625" style="10" customWidth="1"/>
    <col min="2" max="9" width="8.625" style="10" customWidth="1"/>
    <col min="10" max="10" width="5.625" style="10" customWidth="1"/>
    <col min="11" max="12" width="8.625" style="10" customWidth="1"/>
    <col min="13" max="18" width="9" style="10"/>
    <col min="19" max="19" width="2.625" style="10" customWidth="1"/>
    <col min="20" max="16384" width="9" style="10"/>
  </cols>
  <sheetData>
    <row r="1" spans="1:19" ht="13.5" customHeight="1" x14ac:dyDescent="0.15"/>
    <row r="2" spans="1:19" ht="22.5" customHeight="1" x14ac:dyDescent="0.15">
      <c r="A2" s="11"/>
      <c r="B2" s="12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2.5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2"/>
      <c r="K3" s="14"/>
      <c r="L3" s="14"/>
      <c r="S3" s="12"/>
    </row>
    <row r="4" spans="1:19" s="262" customFormat="1" ht="15" customHeight="1" x14ac:dyDescent="0.15">
      <c r="A4" s="263"/>
      <c r="B4" s="264" t="s">
        <v>328</v>
      </c>
      <c r="C4" s="265"/>
      <c r="D4" s="265"/>
      <c r="E4" s="265"/>
      <c r="F4" s="265"/>
      <c r="G4" s="265"/>
      <c r="H4" s="266"/>
      <c r="I4" s="266"/>
      <c r="J4" s="263"/>
      <c r="K4" s="264" t="s">
        <v>329</v>
      </c>
      <c r="L4" s="265"/>
      <c r="M4" s="265"/>
      <c r="N4" s="265"/>
      <c r="O4" s="265"/>
      <c r="P4" s="265"/>
      <c r="Q4" s="266"/>
      <c r="R4" s="266"/>
      <c r="S4" s="263"/>
    </row>
    <row r="5" spans="1:19" s="123" customFormat="1" ht="15" customHeight="1" x14ac:dyDescent="0.15">
      <c r="A5" s="19"/>
      <c r="B5" s="19"/>
      <c r="C5" s="19"/>
      <c r="D5" s="129"/>
      <c r="E5" s="129"/>
      <c r="F5" s="129"/>
      <c r="G5" s="129"/>
      <c r="H5" s="129"/>
      <c r="I5" s="129"/>
      <c r="J5" s="19"/>
      <c r="K5" s="130"/>
      <c r="L5" s="130"/>
      <c r="S5" s="19"/>
    </row>
    <row r="6" spans="1:19" s="123" customFormat="1" ht="15" customHeight="1" x14ac:dyDescent="0.15">
      <c r="A6" s="19"/>
      <c r="B6" s="19"/>
      <c r="C6" s="23"/>
      <c r="D6" s="259"/>
      <c r="E6" s="259"/>
      <c r="F6" s="259"/>
      <c r="G6" s="259"/>
      <c r="H6" s="259"/>
      <c r="I6" s="259"/>
      <c r="J6" s="19"/>
      <c r="K6" s="260"/>
      <c r="L6" s="260"/>
      <c r="S6" s="19"/>
    </row>
    <row r="7" spans="1:19" s="123" customFormat="1" ht="15" customHeight="1" x14ac:dyDescent="0.15">
      <c r="A7" s="19"/>
      <c r="B7" s="19"/>
      <c r="C7" s="23"/>
      <c r="D7" s="127"/>
      <c r="E7" s="127"/>
      <c r="F7" s="127"/>
      <c r="G7" s="127"/>
      <c r="H7" s="127"/>
      <c r="I7" s="127"/>
      <c r="J7" s="19"/>
      <c r="K7" s="128"/>
      <c r="L7" s="128"/>
      <c r="S7" s="19"/>
    </row>
    <row r="8" spans="1:19" s="123" customFormat="1" ht="15" customHeight="1" x14ac:dyDescent="0.15">
      <c r="A8" s="19"/>
      <c r="B8" s="19"/>
      <c r="C8" s="23"/>
      <c r="D8" s="127"/>
      <c r="E8" s="127"/>
      <c r="F8" s="127"/>
      <c r="G8" s="127"/>
      <c r="H8" s="127"/>
      <c r="I8" s="127"/>
      <c r="J8" s="19"/>
      <c r="K8" s="128"/>
      <c r="L8" s="128"/>
      <c r="S8" s="19"/>
    </row>
    <row r="9" spans="1:19" s="123" customFormat="1" ht="15" customHeight="1" x14ac:dyDescent="0.15">
      <c r="A9" s="19"/>
      <c r="B9" s="19"/>
      <c r="C9" s="23"/>
      <c r="D9" s="127"/>
      <c r="E9" s="127"/>
      <c r="F9" s="127"/>
      <c r="G9" s="127"/>
      <c r="H9" s="127"/>
      <c r="I9" s="127"/>
      <c r="J9" s="19"/>
      <c r="K9" s="128"/>
      <c r="L9" s="128"/>
      <c r="S9" s="19"/>
    </row>
    <row r="10" spans="1:19" s="123" customFormat="1" ht="15" customHeight="1" x14ac:dyDescent="0.15">
      <c r="A10" s="19"/>
      <c r="B10" s="19"/>
      <c r="C10" s="23"/>
      <c r="D10" s="127"/>
      <c r="E10" s="127"/>
      <c r="F10" s="127"/>
      <c r="G10" s="127"/>
      <c r="H10" s="127"/>
      <c r="I10" s="127"/>
      <c r="J10" s="19"/>
      <c r="K10" s="128"/>
      <c r="L10" s="128"/>
      <c r="S10" s="19"/>
    </row>
    <row r="11" spans="1:19" s="123" customFormat="1" ht="15" customHeight="1" x14ac:dyDescent="0.15">
      <c r="A11" s="19"/>
      <c r="B11" s="19"/>
      <c r="C11" s="23"/>
      <c r="D11" s="127"/>
      <c r="E11" s="127"/>
      <c r="F11" s="127"/>
      <c r="G11" s="127"/>
      <c r="H11" s="127"/>
      <c r="I11" s="127"/>
      <c r="J11" s="19"/>
      <c r="K11" s="128"/>
      <c r="L11" s="91"/>
      <c r="S11" s="19"/>
    </row>
    <row r="12" spans="1:19" s="123" customFormat="1" ht="15" customHeight="1" x14ac:dyDescent="0.15">
      <c r="A12" s="19"/>
      <c r="B12" s="19"/>
      <c r="C12" s="23"/>
      <c r="D12" s="127"/>
      <c r="E12" s="127"/>
      <c r="F12" s="90"/>
      <c r="G12" s="127"/>
      <c r="H12" s="127"/>
      <c r="I12" s="127"/>
      <c r="J12" s="19"/>
      <c r="K12" s="128"/>
      <c r="L12" s="128"/>
      <c r="M12" s="261"/>
      <c r="S12" s="19"/>
    </row>
    <row r="13" spans="1:19" s="123" customFormat="1" ht="15" customHeight="1" x14ac:dyDescent="0.15">
      <c r="A13" s="19"/>
      <c r="B13" s="129"/>
      <c r="C13" s="23"/>
      <c r="D13" s="127"/>
      <c r="E13" s="127"/>
      <c r="F13" s="127"/>
      <c r="G13" s="127"/>
      <c r="H13" s="127"/>
      <c r="I13" s="127"/>
      <c r="J13" s="19"/>
      <c r="K13" s="128"/>
      <c r="L13" s="128"/>
      <c r="S13" s="19"/>
    </row>
    <row r="14" spans="1:19" s="123" customFormat="1" ht="15" customHeight="1" x14ac:dyDescent="0.15">
      <c r="A14" s="19"/>
      <c r="B14" s="19"/>
      <c r="C14" s="23"/>
      <c r="D14" s="127"/>
      <c r="E14" s="127"/>
      <c r="F14" s="127"/>
      <c r="G14" s="127"/>
      <c r="H14" s="127"/>
      <c r="I14" s="127"/>
      <c r="J14" s="19"/>
      <c r="K14" s="128"/>
      <c r="L14" s="128"/>
      <c r="S14" s="19"/>
    </row>
    <row r="15" spans="1:19" s="123" customFormat="1" ht="15" customHeight="1" x14ac:dyDescent="0.15">
      <c r="A15" s="19"/>
      <c r="B15" s="19"/>
      <c r="C15" s="23"/>
      <c r="D15" s="127"/>
      <c r="E15" s="127"/>
      <c r="F15" s="127"/>
      <c r="G15" s="127"/>
      <c r="H15" s="127"/>
      <c r="I15" s="127"/>
      <c r="J15" s="19"/>
      <c r="K15" s="128"/>
      <c r="L15" s="128"/>
      <c r="S15" s="19"/>
    </row>
    <row r="16" spans="1:19" s="123" customFormat="1" ht="15" customHeight="1" x14ac:dyDescent="0.15">
      <c r="A16" s="19"/>
      <c r="B16" s="19"/>
      <c r="C16" s="23"/>
      <c r="D16" s="127"/>
      <c r="E16" s="127"/>
      <c r="F16" s="127"/>
      <c r="G16" s="127"/>
      <c r="H16" s="90"/>
      <c r="I16" s="90"/>
      <c r="J16" s="19"/>
      <c r="K16" s="91"/>
      <c r="L16" s="91"/>
      <c r="S16" s="19"/>
    </row>
    <row r="17" spans="1:19" s="123" customFormat="1" ht="15" customHeight="1" x14ac:dyDescent="0.15">
      <c r="A17" s="19"/>
      <c r="B17" s="19"/>
      <c r="C17" s="23"/>
      <c r="D17" s="127"/>
      <c r="E17" s="127"/>
      <c r="F17" s="127"/>
      <c r="G17" s="90"/>
      <c r="H17" s="127"/>
      <c r="I17" s="127"/>
      <c r="J17" s="19"/>
      <c r="K17" s="128"/>
      <c r="L17" s="128"/>
      <c r="S17" s="19"/>
    </row>
    <row r="18" spans="1:19" s="123" customFormat="1" ht="15" customHeight="1" x14ac:dyDescent="0.15">
      <c r="A18" s="19"/>
      <c r="B18" s="129"/>
      <c r="C18" s="23"/>
      <c r="D18" s="127"/>
      <c r="E18" s="127"/>
      <c r="F18" s="127"/>
      <c r="G18" s="127"/>
      <c r="H18" s="127"/>
      <c r="I18" s="127"/>
      <c r="J18" s="19"/>
      <c r="K18" s="128"/>
      <c r="L18" s="128"/>
      <c r="S18" s="19"/>
    </row>
    <row r="19" spans="1:19" s="123" customFormat="1" ht="15" customHeight="1" x14ac:dyDescent="0.15">
      <c r="A19" s="19"/>
      <c r="B19" s="19"/>
      <c r="C19" s="23"/>
      <c r="D19" s="127"/>
      <c r="E19" s="127"/>
      <c r="F19" s="127"/>
      <c r="G19" s="127"/>
      <c r="H19" s="127"/>
      <c r="I19" s="127"/>
      <c r="J19" s="19"/>
      <c r="K19" s="128"/>
      <c r="L19" s="128"/>
      <c r="S19" s="19"/>
    </row>
    <row r="20" spans="1:19" s="123" customFormat="1" ht="15" customHeight="1" x14ac:dyDescent="0.15">
      <c r="A20" s="19"/>
      <c r="B20" s="19"/>
      <c r="C20" s="23"/>
      <c r="D20" s="127"/>
      <c r="E20" s="127"/>
      <c r="F20" s="127"/>
      <c r="G20" s="127"/>
      <c r="H20" s="127"/>
      <c r="I20" s="127"/>
      <c r="J20" s="19"/>
      <c r="K20" s="128"/>
      <c r="L20" s="128"/>
      <c r="S20" s="19"/>
    </row>
    <row r="21" spans="1:19" s="123" customFormat="1" ht="15" customHeight="1" x14ac:dyDescent="0.15">
      <c r="A21" s="19"/>
      <c r="B21" s="19"/>
      <c r="C21" s="23"/>
      <c r="D21" s="129"/>
      <c r="E21" s="129"/>
      <c r="F21" s="129"/>
      <c r="G21" s="129"/>
      <c r="H21" s="129"/>
      <c r="I21" s="129"/>
      <c r="J21" s="19"/>
      <c r="K21" s="130"/>
      <c r="L21" s="130"/>
      <c r="S21" s="19"/>
    </row>
    <row r="22" spans="1:19" s="123" customFormat="1" ht="15" customHeight="1" x14ac:dyDescent="0.15">
      <c r="A22" s="19"/>
      <c r="B22" s="19"/>
      <c r="C22" s="23"/>
      <c r="D22" s="90"/>
      <c r="E22" s="90"/>
      <c r="F22" s="90"/>
      <c r="G22" s="90"/>
      <c r="H22" s="90"/>
      <c r="I22" s="90"/>
      <c r="J22" s="19"/>
      <c r="K22" s="91"/>
      <c r="L22" s="91"/>
      <c r="S22" s="19"/>
    </row>
    <row r="23" spans="1:19" s="123" customFormat="1" ht="15" customHeight="1" x14ac:dyDescent="0.15">
      <c r="A23" s="19"/>
      <c r="B23" s="19"/>
      <c r="C23" s="23"/>
      <c r="D23" s="90"/>
      <c r="E23" s="90"/>
      <c r="F23" s="90"/>
      <c r="G23" s="90"/>
      <c r="H23" s="90"/>
      <c r="I23" s="90"/>
      <c r="J23" s="19"/>
      <c r="K23" s="91"/>
      <c r="L23" s="91"/>
      <c r="S23" s="19"/>
    </row>
    <row r="24" spans="1:19" s="262" customFormat="1" ht="15" customHeight="1" x14ac:dyDescent="0.15">
      <c r="A24" s="263"/>
      <c r="B24" s="264" t="s">
        <v>330</v>
      </c>
      <c r="C24" s="265"/>
      <c r="D24" s="265"/>
      <c r="E24" s="265"/>
      <c r="F24" s="265"/>
      <c r="G24" s="265"/>
      <c r="H24" s="266"/>
      <c r="I24" s="266"/>
      <c r="J24" s="263"/>
      <c r="K24" s="264" t="s">
        <v>331</v>
      </c>
      <c r="L24" s="265"/>
      <c r="M24" s="265"/>
      <c r="N24" s="265"/>
      <c r="O24" s="265"/>
      <c r="P24" s="265"/>
      <c r="Q24" s="266"/>
      <c r="R24" s="266"/>
      <c r="S24" s="263"/>
    </row>
    <row r="25" spans="1:19" s="123" customFormat="1" ht="15" customHeight="1" x14ac:dyDescent="0.15">
      <c r="A25" s="19"/>
      <c r="B25" s="19"/>
      <c r="C25" s="19"/>
      <c r="D25" s="129"/>
      <c r="E25" s="129"/>
      <c r="F25" s="129"/>
      <c r="G25" s="129"/>
      <c r="H25" s="129"/>
      <c r="I25" s="129"/>
      <c r="J25" s="19"/>
      <c r="K25" s="130"/>
      <c r="L25" s="130"/>
      <c r="S25" s="19"/>
    </row>
    <row r="26" spans="1:19" s="123" customFormat="1" ht="15" customHeight="1" x14ac:dyDescent="0.15">
      <c r="A26" s="19"/>
      <c r="B26" s="19"/>
      <c r="C26" s="23"/>
      <c r="D26" s="259"/>
      <c r="E26" s="259"/>
      <c r="F26" s="259"/>
      <c r="G26" s="259"/>
      <c r="H26" s="259"/>
      <c r="I26" s="259"/>
      <c r="J26" s="19"/>
      <c r="K26" s="260"/>
      <c r="L26" s="260"/>
      <c r="S26" s="19"/>
    </row>
    <row r="27" spans="1:19" s="123" customFormat="1" ht="15" customHeight="1" x14ac:dyDescent="0.15">
      <c r="A27" s="19"/>
      <c r="B27" s="19"/>
      <c r="C27" s="23"/>
      <c r="D27" s="127"/>
      <c r="E27" s="127"/>
      <c r="F27" s="127"/>
      <c r="G27" s="127"/>
      <c r="H27" s="127"/>
      <c r="I27" s="127"/>
      <c r="J27" s="19"/>
      <c r="K27" s="128"/>
      <c r="L27" s="128"/>
      <c r="S27" s="19"/>
    </row>
    <row r="28" spans="1:19" s="123" customFormat="1" ht="15" customHeight="1" x14ac:dyDescent="0.15">
      <c r="A28" s="19"/>
      <c r="B28" s="19"/>
      <c r="C28" s="23"/>
      <c r="D28" s="127"/>
      <c r="E28" s="127"/>
      <c r="F28" s="127"/>
      <c r="G28" s="127"/>
      <c r="H28" s="127"/>
      <c r="I28" s="127"/>
      <c r="J28" s="19"/>
      <c r="K28" s="128"/>
      <c r="L28" s="128"/>
      <c r="S28" s="19"/>
    </row>
    <row r="29" spans="1:19" s="123" customFormat="1" ht="15" customHeight="1" x14ac:dyDescent="0.15">
      <c r="A29" s="19"/>
      <c r="B29" s="19"/>
      <c r="C29" s="23"/>
      <c r="D29" s="127"/>
      <c r="E29" s="127"/>
      <c r="F29" s="127"/>
      <c r="G29" s="127"/>
      <c r="H29" s="127"/>
      <c r="I29" s="127"/>
      <c r="J29" s="19"/>
      <c r="K29" s="128"/>
      <c r="L29" s="128"/>
      <c r="S29" s="19"/>
    </row>
    <row r="30" spans="1:19" s="123" customFormat="1" ht="15" customHeight="1" x14ac:dyDescent="0.15">
      <c r="A30" s="19"/>
      <c r="B30" s="19"/>
      <c r="C30" s="23"/>
      <c r="D30" s="127"/>
      <c r="E30" s="127"/>
      <c r="F30" s="127"/>
      <c r="G30" s="127"/>
      <c r="H30" s="127"/>
      <c r="I30" s="127"/>
      <c r="J30" s="19"/>
      <c r="K30" s="128"/>
      <c r="L30" s="128"/>
      <c r="S30" s="19"/>
    </row>
    <row r="31" spans="1:19" s="123" customFormat="1" ht="15" customHeight="1" x14ac:dyDescent="0.15">
      <c r="A31" s="19"/>
      <c r="B31" s="19"/>
      <c r="C31" s="23"/>
      <c r="D31" s="127"/>
      <c r="E31" s="127"/>
      <c r="F31" s="127"/>
      <c r="G31" s="127"/>
      <c r="H31" s="127"/>
      <c r="I31" s="127"/>
      <c r="J31" s="19"/>
      <c r="K31" s="128"/>
      <c r="L31" s="91"/>
      <c r="S31" s="19"/>
    </row>
    <row r="32" spans="1:19" s="123" customFormat="1" ht="15" customHeight="1" x14ac:dyDescent="0.15">
      <c r="A32" s="19"/>
      <c r="B32" s="19"/>
      <c r="C32" s="23"/>
      <c r="D32" s="127"/>
      <c r="E32" s="127"/>
      <c r="F32" s="90"/>
      <c r="G32" s="127"/>
      <c r="H32" s="127"/>
      <c r="I32" s="127"/>
      <c r="J32" s="19"/>
      <c r="K32" s="128"/>
      <c r="L32" s="128"/>
      <c r="M32" s="261"/>
      <c r="S32" s="19"/>
    </row>
    <row r="33" spans="1:19" s="123" customFormat="1" ht="15" customHeight="1" x14ac:dyDescent="0.15">
      <c r="A33" s="19"/>
      <c r="B33" s="129"/>
      <c r="C33" s="23"/>
      <c r="D33" s="127"/>
      <c r="E33" s="127"/>
      <c r="F33" s="127"/>
      <c r="G33" s="127"/>
      <c r="H33" s="127"/>
      <c r="I33" s="127"/>
      <c r="J33" s="19"/>
      <c r="K33" s="128"/>
      <c r="L33" s="128"/>
      <c r="S33" s="19"/>
    </row>
    <row r="34" spans="1:19" s="123" customFormat="1" ht="15" customHeight="1" x14ac:dyDescent="0.15">
      <c r="A34" s="19"/>
      <c r="B34" s="19"/>
      <c r="C34" s="23"/>
      <c r="D34" s="127"/>
      <c r="E34" s="127"/>
      <c r="F34" s="127"/>
      <c r="G34" s="127"/>
      <c r="H34" s="127"/>
      <c r="I34" s="127"/>
      <c r="J34" s="19"/>
      <c r="K34" s="128"/>
      <c r="L34" s="128"/>
      <c r="S34" s="19"/>
    </row>
    <row r="35" spans="1:19" s="123" customFormat="1" ht="15" customHeight="1" x14ac:dyDescent="0.15">
      <c r="A35" s="19"/>
      <c r="B35" s="19"/>
      <c r="C35" s="23"/>
      <c r="D35" s="127"/>
      <c r="E35" s="127"/>
      <c r="F35" s="127"/>
      <c r="G35" s="127"/>
      <c r="H35" s="127"/>
      <c r="I35" s="127"/>
      <c r="J35" s="19"/>
      <c r="K35" s="128"/>
      <c r="L35" s="128"/>
      <c r="S35" s="19"/>
    </row>
    <row r="36" spans="1:19" s="123" customFormat="1" ht="15" customHeight="1" x14ac:dyDescent="0.15">
      <c r="A36" s="19"/>
      <c r="B36" s="19"/>
      <c r="C36" s="23"/>
      <c r="D36" s="127"/>
      <c r="E36" s="127"/>
      <c r="F36" s="127"/>
      <c r="G36" s="127"/>
      <c r="H36" s="90"/>
      <c r="I36" s="90"/>
      <c r="J36" s="19"/>
      <c r="K36" s="91"/>
      <c r="L36" s="91"/>
      <c r="S36" s="19"/>
    </row>
    <row r="37" spans="1:19" s="123" customFormat="1" ht="15" customHeight="1" x14ac:dyDescent="0.15">
      <c r="A37" s="19"/>
      <c r="B37" s="19"/>
      <c r="C37" s="23"/>
      <c r="D37" s="127"/>
      <c r="E37" s="127"/>
      <c r="F37" s="127"/>
      <c r="G37" s="90"/>
      <c r="H37" s="127"/>
      <c r="I37" s="127"/>
      <c r="J37" s="19"/>
      <c r="K37" s="128"/>
      <c r="L37" s="128"/>
      <c r="S37" s="19"/>
    </row>
    <row r="38" spans="1:19" s="123" customFormat="1" ht="15" customHeight="1" x14ac:dyDescent="0.15">
      <c r="A38" s="19"/>
      <c r="B38" s="129"/>
      <c r="C38" s="23"/>
      <c r="D38" s="127"/>
      <c r="E38" s="127"/>
      <c r="F38" s="127"/>
      <c r="G38" s="127"/>
      <c r="H38" s="127"/>
      <c r="I38" s="127"/>
      <c r="J38" s="19"/>
      <c r="K38" s="128"/>
      <c r="L38" s="128"/>
      <c r="S38" s="19"/>
    </row>
    <row r="39" spans="1:19" s="123" customFormat="1" ht="15" customHeight="1" x14ac:dyDescent="0.15">
      <c r="A39" s="19"/>
      <c r="B39" s="19"/>
      <c r="C39" s="23"/>
      <c r="D39" s="127"/>
      <c r="E39" s="127"/>
      <c r="F39" s="127"/>
      <c r="G39" s="127"/>
      <c r="H39" s="127"/>
      <c r="I39" s="127"/>
      <c r="J39" s="19"/>
      <c r="K39" s="128"/>
      <c r="L39" s="128"/>
      <c r="S39" s="19"/>
    </row>
    <row r="40" spans="1:19" s="123" customFormat="1" ht="15" customHeight="1" x14ac:dyDescent="0.15">
      <c r="A40" s="19"/>
      <c r="B40" s="19"/>
      <c r="C40" s="23"/>
      <c r="D40" s="127"/>
      <c r="E40" s="127"/>
      <c r="F40" s="127"/>
      <c r="G40" s="127"/>
      <c r="H40" s="127"/>
      <c r="I40" s="127"/>
      <c r="J40" s="19"/>
      <c r="K40" s="128"/>
      <c r="L40" s="128"/>
      <c r="S40" s="19"/>
    </row>
    <row r="41" spans="1:19" s="123" customFormat="1" ht="15" customHeight="1" x14ac:dyDescent="0.15">
      <c r="A41" s="19"/>
      <c r="B41" s="19"/>
      <c r="C41" s="23"/>
      <c r="D41" s="129"/>
      <c r="E41" s="129"/>
      <c r="F41" s="129"/>
      <c r="G41" s="129"/>
      <c r="H41" s="129"/>
      <c r="I41" s="129"/>
      <c r="J41" s="19"/>
      <c r="K41" s="130"/>
      <c r="L41" s="130"/>
      <c r="S41" s="19"/>
    </row>
    <row r="42" spans="1:19" s="123" customFormat="1" ht="15" customHeight="1" x14ac:dyDescent="0.15">
      <c r="A42" s="19"/>
      <c r="B42" s="19"/>
      <c r="C42" s="23"/>
      <c r="D42" s="90"/>
      <c r="E42" s="90"/>
      <c r="F42" s="90"/>
      <c r="G42" s="90"/>
      <c r="H42" s="90"/>
      <c r="I42" s="90"/>
      <c r="J42" s="19"/>
      <c r="K42" s="91"/>
      <c r="L42" s="91"/>
      <c r="S42" s="19"/>
    </row>
    <row r="43" spans="1:19" s="123" customFormat="1" ht="15" customHeight="1" x14ac:dyDescent="0.15">
      <c r="A43" s="19"/>
      <c r="B43" s="19"/>
      <c r="C43" s="23"/>
      <c r="D43" s="90"/>
      <c r="E43" s="90"/>
      <c r="F43" s="90"/>
      <c r="G43" s="90"/>
      <c r="H43" s="90"/>
      <c r="I43" s="90"/>
      <c r="J43" s="19"/>
      <c r="K43" s="91"/>
      <c r="L43" s="91"/>
      <c r="S43" s="19"/>
    </row>
    <row r="44" spans="1:19" s="123" customFormat="1" ht="15" customHeight="1" x14ac:dyDescent="0.15">
      <c r="A44" s="19"/>
      <c r="B44" s="19"/>
      <c r="C44" s="23"/>
      <c r="D44" s="90"/>
      <c r="E44" s="90"/>
      <c r="F44" s="90"/>
      <c r="G44" s="90"/>
      <c r="H44" s="90"/>
      <c r="I44" s="90"/>
      <c r="J44" s="19"/>
      <c r="K44" s="91"/>
      <c r="L44" s="91"/>
      <c r="S44" s="19"/>
    </row>
    <row r="45" spans="1:19" s="32" customFormat="1" ht="10.5" customHeight="1" x14ac:dyDescent="0.15">
      <c r="A45" s="10"/>
      <c r="B45" s="51"/>
      <c r="E45" s="15"/>
      <c r="I45" s="10"/>
      <c r="J45" s="10"/>
      <c r="S45" s="10"/>
    </row>
    <row r="46" spans="1:19" s="18" customFormat="1" ht="10.5" customHeight="1" x14ac:dyDescent="0.15">
      <c r="B46" s="51"/>
    </row>
    <row r="47" spans="1:19" s="18" customFormat="1" ht="13.5" customHeight="1" x14ac:dyDescent="0.15"/>
    <row r="48" spans="1:19" s="18" customFormat="1" ht="13.5" customHeight="1" x14ac:dyDescent="0.15"/>
    <row r="49" spans="1:19" s="18" customFormat="1" ht="13.5" customHeight="1" x14ac:dyDescent="0.15"/>
    <row r="50" spans="1:19" s="18" customFormat="1" ht="10.5" x14ac:dyDescent="0.15"/>
    <row r="51" spans="1:19" s="18" customFormat="1" ht="10.5" x14ac:dyDescent="0.15"/>
    <row r="52" spans="1:19" s="18" customFormat="1" ht="10.5" x14ac:dyDescent="0.15"/>
    <row r="53" spans="1:19" s="18" customFormat="1" ht="10.5" x14ac:dyDescent="0.15"/>
    <row r="54" spans="1:19" s="18" customFormat="1" ht="10.5" x14ac:dyDescent="0.15"/>
    <row r="55" spans="1:19" s="18" customFormat="1" ht="10.5" x14ac:dyDescent="0.15"/>
    <row r="56" spans="1:19" s="18" customFormat="1" ht="10.5" x14ac:dyDescent="0.15"/>
    <row r="57" spans="1:19" s="18" customFormat="1" ht="11.25" x14ac:dyDescent="0.1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S57" s="31"/>
    </row>
    <row r="58" spans="1:19" s="31" customFormat="1" ht="11.25" x14ac:dyDescent="0.15"/>
    <row r="59" spans="1:19" s="31" customFormat="1" ht="11.25" x14ac:dyDescent="0.15"/>
    <row r="60" spans="1:19" s="31" customFormat="1" ht="11.25" x14ac:dyDescent="0.15"/>
    <row r="61" spans="1:19" s="31" customFormat="1" ht="11.25" x14ac:dyDescent="0.15"/>
    <row r="62" spans="1:19" s="31" customFormat="1" x14ac:dyDescent="0.1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S62" s="10"/>
    </row>
  </sheetData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39997558519241921"/>
    <pageSetUpPr fitToPage="1"/>
  </sheetPr>
  <dimension ref="A1:U65"/>
  <sheetViews>
    <sheetView showGridLines="0" zoomScaleNormal="100" zoomScaleSheetLayoutView="100" workbookViewId="0">
      <selection activeCell="B1" sqref="B1"/>
    </sheetView>
  </sheetViews>
  <sheetFormatPr defaultColWidth="9" defaultRowHeight="13.5" x14ac:dyDescent="0.15"/>
  <cols>
    <col min="1" max="1" width="2.625" style="10" customWidth="1"/>
    <col min="2" max="9" width="8.625" style="10" customWidth="1"/>
    <col min="10" max="10" width="5.625" style="10" customWidth="1"/>
    <col min="11" max="12" width="8.625" style="10" customWidth="1"/>
    <col min="13" max="18" width="9" style="10"/>
    <col min="19" max="19" width="2.625" style="10" customWidth="1"/>
    <col min="20" max="16384" width="9" style="10"/>
  </cols>
  <sheetData>
    <row r="1" spans="1:19" ht="13.5" customHeight="1" x14ac:dyDescent="0.15"/>
    <row r="2" spans="1:19" ht="22.5" customHeight="1" x14ac:dyDescent="0.15">
      <c r="A2" s="11"/>
      <c r="B2" s="12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2.5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2"/>
      <c r="K3" s="14"/>
      <c r="L3" s="14"/>
      <c r="S3" s="12"/>
    </row>
    <row r="4" spans="1:19" s="262" customFormat="1" ht="15" customHeight="1" x14ac:dyDescent="0.15">
      <c r="A4" s="263"/>
      <c r="B4" s="264" t="s">
        <v>333</v>
      </c>
      <c r="C4" s="265"/>
      <c r="D4" s="265"/>
      <c r="E4" s="265"/>
      <c r="F4" s="265"/>
      <c r="G4" s="265"/>
      <c r="H4" s="266"/>
      <c r="I4" s="266"/>
      <c r="J4" s="263"/>
      <c r="K4" s="264" t="s">
        <v>334</v>
      </c>
      <c r="L4" s="265"/>
      <c r="M4" s="265"/>
      <c r="N4" s="265"/>
      <c r="O4" s="265"/>
      <c r="P4" s="265"/>
      <c r="Q4" s="266"/>
      <c r="R4" s="266"/>
      <c r="S4" s="263"/>
    </row>
    <row r="5" spans="1:19" s="123" customFormat="1" ht="15" customHeight="1" x14ac:dyDescent="0.15">
      <c r="A5" s="19"/>
      <c r="B5" s="19"/>
      <c r="C5" s="19"/>
      <c r="D5" s="129"/>
      <c r="E5" s="129"/>
      <c r="F5" s="129"/>
      <c r="G5" s="129"/>
      <c r="H5" s="129"/>
      <c r="I5" s="129"/>
      <c r="J5" s="19"/>
      <c r="K5" s="130"/>
      <c r="L5" s="130"/>
      <c r="S5" s="19"/>
    </row>
    <row r="6" spans="1:19" s="123" customFormat="1" ht="15" customHeight="1" x14ac:dyDescent="0.15">
      <c r="A6" s="19"/>
      <c r="B6" s="19"/>
      <c r="C6" s="23"/>
      <c r="D6" s="259"/>
      <c r="E6" s="259"/>
      <c r="F6" s="259"/>
      <c r="G6" s="259"/>
      <c r="H6" s="259"/>
      <c r="I6" s="259"/>
      <c r="J6" s="19"/>
      <c r="K6" s="260"/>
      <c r="L6" s="260"/>
      <c r="S6" s="19"/>
    </row>
    <row r="7" spans="1:19" s="123" customFormat="1" ht="15" customHeight="1" x14ac:dyDescent="0.15">
      <c r="A7" s="19"/>
      <c r="B7" s="19"/>
      <c r="C7" s="23"/>
      <c r="D7" s="127"/>
      <c r="E7" s="127"/>
      <c r="F7" s="127"/>
      <c r="G7" s="127"/>
      <c r="H7" s="127"/>
      <c r="I7" s="127"/>
      <c r="J7" s="19"/>
      <c r="K7" s="128"/>
      <c r="L7" s="128"/>
      <c r="S7" s="19"/>
    </row>
    <row r="8" spans="1:19" s="123" customFormat="1" ht="15" customHeight="1" x14ac:dyDescent="0.15">
      <c r="A8" s="19"/>
      <c r="B8" s="19"/>
      <c r="C8" s="23"/>
      <c r="D8" s="127"/>
      <c r="E8" s="127"/>
      <c r="F8" s="127"/>
      <c r="G8" s="127"/>
      <c r="H8" s="127"/>
      <c r="I8" s="127"/>
      <c r="J8" s="19"/>
      <c r="K8" s="128"/>
      <c r="L8" s="128"/>
      <c r="S8" s="19"/>
    </row>
    <row r="9" spans="1:19" s="123" customFormat="1" ht="15" customHeight="1" x14ac:dyDescent="0.15">
      <c r="A9" s="19"/>
      <c r="B9" s="19"/>
      <c r="C9" s="23"/>
      <c r="D9" s="127"/>
      <c r="E9" s="127"/>
      <c r="F9" s="127"/>
      <c r="G9" s="127"/>
      <c r="H9" s="127"/>
      <c r="I9" s="127"/>
      <c r="J9" s="19"/>
      <c r="K9" s="128"/>
      <c r="L9" s="128"/>
      <c r="S9" s="19"/>
    </row>
    <row r="10" spans="1:19" s="123" customFormat="1" ht="15" customHeight="1" x14ac:dyDescent="0.15">
      <c r="A10" s="19"/>
      <c r="B10" s="19"/>
      <c r="C10" s="23"/>
      <c r="D10" s="127"/>
      <c r="E10" s="127"/>
      <c r="F10" s="127"/>
      <c r="G10" s="127"/>
      <c r="H10" s="127"/>
      <c r="I10" s="127"/>
      <c r="J10" s="19"/>
      <c r="K10" s="128"/>
      <c r="L10" s="128"/>
      <c r="S10" s="19"/>
    </row>
    <row r="11" spans="1:19" s="123" customFormat="1" ht="15" customHeight="1" x14ac:dyDescent="0.15">
      <c r="A11" s="19"/>
      <c r="B11" s="19"/>
      <c r="C11" s="23"/>
      <c r="D11" s="127"/>
      <c r="E11" s="127"/>
      <c r="F11" s="127"/>
      <c r="G11" s="127"/>
      <c r="H11" s="127"/>
      <c r="I11" s="127"/>
      <c r="J11" s="19"/>
      <c r="K11" s="128"/>
      <c r="L11" s="91"/>
      <c r="S11" s="19"/>
    </row>
    <row r="12" spans="1:19" s="123" customFormat="1" ht="15" customHeight="1" x14ac:dyDescent="0.15">
      <c r="A12" s="19"/>
      <c r="B12" s="19"/>
      <c r="C12" s="23"/>
      <c r="D12" s="127"/>
      <c r="E12" s="127"/>
      <c r="F12" s="90"/>
      <c r="G12" s="127"/>
      <c r="H12" s="127"/>
      <c r="I12" s="127"/>
      <c r="J12" s="19"/>
      <c r="K12" s="128"/>
      <c r="L12" s="128"/>
      <c r="M12" s="261"/>
      <c r="S12" s="19"/>
    </row>
    <row r="13" spans="1:19" s="123" customFormat="1" ht="15" customHeight="1" x14ac:dyDescent="0.15">
      <c r="A13" s="19"/>
      <c r="B13" s="129"/>
      <c r="C13" s="23"/>
      <c r="D13" s="127"/>
      <c r="E13" s="127"/>
      <c r="F13" s="127"/>
      <c r="G13" s="127"/>
      <c r="H13" s="127"/>
      <c r="I13" s="127"/>
      <c r="J13" s="19"/>
      <c r="K13" s="128"/>
      <c r="L13" s="128"/>
      <c r="S13" s="19"/>
    </row>
    <row r="14" spans="1:19" s="123" customFormat="1" ht="15" customHeight="1" x14ac:dyDescent="0.15">
      <c r="A14" s="19"/>
      <c r="B14" s="19"/>
      <c r="C14" s="23"/>
      <c r="D14" s="127"/>
      <c r="E14" s="127"/>
      <c r="F14" s="127"/>
      <c r="G14" s="127"/>
      <c r="H14" s="127"/>
      <c r="I14" s="127"/>
      <c r="J14" s="19"/>
      <c r="K14" s="128"/>
      <c r="L14" s="128"/>
      <c r="S14" s="19"/>
    </row>
    <row r="15" spans="1:19" s="123" customFormat="1" ht="15" customHeight="1" x14ac:dyDescent="0.15">
      <c r="A15" s="19"/>
      <c r="B15" s="19"/>
      <c r="C15" s="23"/>
      <c r="D15" s="127"/>
      <c r="E15" s="127"/>
      <c r="F15" s="127"/>
      <c r="G15" s="127"/>
      <c r="H15" s="127"/>
      <c r="I15" s="127"/>
      <c r="J15" s="19"/>
      <c r="K15" s="128"/>
      <c r="L15" s="128"/>
      <c r="S15" s="19"/>
    </row>
    <row r="16" spans="1:19" s="123" customFormat="1" ht="15" customHeight="1" x14ac:dyDescent="0.15">
      <c r="A16" s="19"/>
      <c r="B16" s="19"/>
      <c r="C16" s="23"/>
      <c r="D16" s="127"/>
      <c r="E16" s="127"/>
      <c r="F16" s="127"/>
      <c r="G16" s="127"/>
      <c r="H16" s="90"/>
      <c r="I16" s="90"/>
      <c r="J16" s="19"/>
      <c r="K16" s="91"/>
      <c r="L16" s="91"/>
      <c r="S16" s="19"/>
    </row>
    <row r="17" spans="1:19" s="123" customFormat="1" ht="15" customHeight="1" x14ac:dyDescent="0.15">
      <c r="A17" s="19"/>
      <c r="B17" s="19"/>
      <c r="C17" s="23"/>
      <c r="D17" s="127"/>
      <c r="E17" s="127"/>
      <c r="F17" s="127"/>
      <c r="G17" s="90"/>
      <c r="H17" s="127"/>
      <c r="I17" s="127"/>
      <c r="J17" s="19"/>
      <c r="K17" s="128"/>
      <c r="L17" s="128"/>
      <c r="S17" s="19"/>
    </row>
    <row r="18" spans="1:19" s="123" customFormat="1" ht="15" customHeight="1" x14ac:dyDescent="0.15">
      <c r="A18" s="19"/>
      <c r="B18" s="129"/>
      <c r="C18" s="23"/>
      <c r="D18" s="127"/>
      <c r="E18" s="127"/>
      <c r="F18" s="127"/>
      <c r="G18" s="127"/>
      <c r="H18" s="127"/>
      <c r="I18" s="127"/>
      <c r="J18" s="19"/>
      <c r="K18" s="128"/>
      <c r="L18" s="128"/>
      <c r="S18" s="19"/>
    </row>
    <row r="19" spans="1:19" s="123" customFormat="1" ht="15" customHeight="1" x14ac:dyDescent="0.15">
      <c r="A19" s="19"/>
      <c r="B19" s="19"/>
      <c r="C19" s="23"/>
      <c r="D19" s="127"/>
      <c r="E19" s="127"/>
      <c r="F19" s="127"/>
      <c r="G19" s="127"/>
      <c r="H19" s="127"/>
      <c r="I19" s="127"/>
      <c r="J19" s="19"/>
      <c r="K19" s="128"/>
      <c r="L19" s="128"/>
      <c r="S19" s="19"/>
    </row>
    <row r="20" spans="1:19" s="123" customFormat="1" ht="15" customHeight="1" x14ac:dyDescent="0.15">
      <c r="A20" s="19"/>
      <c r="B20" s="19"/>
      <c r="C20" s="23"/>
      <c r="D20" s="127"/>
      <c r="E20" s="127"/>
      <c r="F20" s="127"/>
      <c r="G20" s="127"/>
      <c r="H20" s="127"/>
      <c r="I20" s="127"/>
      <c r="J20" s="19"/>
      <c r="K20" s="128"/>
      <c r="L20" s="128"/>
      <c r="S20" s="19"/>
    </row>
    <row r="21" spans="1:19" s="123" customFormat="1" ht="15" customHeight="1" x14ac:dyDescent="0.15">
      <c r="A21" s="19"/>
      <c r="B21" s="19"/>
      <c r="C21" s="23"/>
      <c r="D21" s="129"/>
      <c r="E21" s="129"/>
      <c r="F21" s="129"/>
      <c r="G21" s="129"/>
      <c r="H21" s="129"/>
      <c r="I21" s="129"/>
      <c r="J21" s="19"/>
      <c r="K21" s="130"/>
      <c r="L21" s="130"/>
      <c r="S21" s="19"/>
    </row>
    <row r="22" spans="1:19" s="123" customFormat="1" ht="15" customHeight="1" x14ac:dyDescent="0.15">
      <c r="A22" s="19"/>
      <c r="B22" s="19"/>
      <c r="C22" s="23"/>
      <c r="D22" s="90"/>
      <c r="E22" s="90"/>
      <c r="F22" s="90"/>
      <c r="G22" s="90"/>
      <c r="H22" s="90"/>
      <c r="I22" s="90"/>
      <c r="J22" s="19"/>
      <c r="K22" s="91"/>
      <c r="L22" s="91"/>
      <c r="S22" s="19"/>
    </row>
    <row r="23" spans="1:19" s="123" customFormat="1" ht="15" customHeight="1" x14ac:dyDescent="0.15">
      <c r="A23" s="19"/>
      <c r="B23" s="19"/>
      <c r="C23" s="23"/>
      <c r="D23" s="90"/>
      <c r="E23" s="90"/>
      <c r="F23" s="90"/>
      <c r="G23" s="90"/>
      <c r="H23" s="90"/>
      <c r="I23" s="90"/>
      <c r="J23" s="19"/>
      <c r="K23" s="91"/>
      <c r="L23" s="91"/>
      <c r="S23" s="19"/>
    </row>
    <row r="24" spans="1:19" s="262" customFormat="1" ht="15" customHeight="1" x14ac:dyDescent="0.15">
      <c r="A24" s="263"/>
      <c r="B24" s="264" t="s">
        <v>335</v>
      </c>
      <c r="C24" s="265"/>
      <c r="D24" s="265"/>
      <c r="E24" s="265"/>
      <c r="F24" s="265"/>
      <c r="G24" s="265"/>
      <c r="H24" s="266"/>
      <c r="I24" s="266"/>
      <c r="J24" s="263"/>
      <c r="K24" s="264" t="s">
        <v>336</v>
      </c>
      <c r="L24" s="265"/>
      <c r="M24" s="265"/>
      <c r="N24" s="265"/>
      <c r="O24" s="265"/>
      <c r="P24" s="265"/>
      <c r="Q24" s="266"/>
      <c r="R24" s="266"/>
      <c r="S24" s="263"/>
    </row>
    <row r="25" spans="1:19" s="123" customFormat="1" ht="15" customHeight="1" x14ac:dyDescent="0.15">
      <c r="A25" s="19"/>
      <c r="B25" s="19"/>
      <c r="C25" s="19"/>
      <c r="D25" s="129"/>
      <c r="E25" s="129"/>
      <c r="F25" s="129"/>
      <c r="G25" s="129"/>
      <c r="H25" s="129"/>
      <c r="I25" s="129"/>
      <c r="J25" s="19"/>
      <c r="K25" s="130"/>
      <c r="L25" s="130"/>
      <c r="S25" s="19"/>
    </row>
    <row r="26" spans="1:19" s="123" customFormat="1" ht="15" customHeight="1" x14ac:dyDescent="0.15">
      <c r="A26" s="19"/>
      <c r="B26" s="272"/>
      <c r="C26" s="273"/>
      <c r="D26" s="274"/>
      <c r="E26" s="274"/>
      <c r="F26" s="274"/>
      <c r="G26" s="274"/>
      <c r="H26" s="274"/>
      <c r="I26" s="274"/>
      <c r="J26" s="19"/>
      <c r="K26" s="275"/>
      <c r="L26" s="275"/>
      <c r="M26" s="276"/>
      <c r="N26" s="276"/>
      <c r="O26" s="276"/>
      <c r="P26" s="276"/>
      <c r="Q26" s="276"/>
      <c r="R26" s="276"/>
      <c r="S26" s="19"/>
    </row>
    <row r="27" spans="1:19" s="123" customFormat="1" ht="15" customHeight="1" x14ac:dyDescent="0.15">
      <c r="A27" s="19"/>
      <c r="B27" s="272"/>
      <c r="C27" s="273"/>
      <c r="D27" s="277"/>
      <c r="E27" s="277"/>
      <c r="F27" s="277"/>
      <c r="G27" s="277"/>
      <c r="H27" s="277"/>
      <c r="I27" s="277"/>
      <c r="J27" s="19"/>
      <c r="K27" s="278"/>
      <c r="L27" s="278"/>
      <c r="M27" s="276"/>
      <c r="N27" s="276"/>
      <c r="O27" s="276"/>
      <c r="P27" s="276"/>
      <c r="Q27" s="276"/>
      <c r="R27" s="276"/>
      <c r="S27" s="19"/>
    </row>
    <row r="28" spans="1:19" s="123" customFormat="1" ht="15" customHeight="1" x14ac:dyDescent="0.15">
      <c r="A28" s="19"/>
      <c r="B28" s="272"/>
      <c r="C28" s="273"/>
      <c r="D28" s="277"/>
      <c r="E28" s="277"/>
      <c r="F28" s="277"/>
      <c r="G28" s="277"/>
      <c r="H28" s="277"/>
      <c r="I28" s="277"/>
      <c r="J28" s="19"/>
      <c r="K28" s="278"/>
      <c r="L28" s="278"/>
      <c r="M28" s="276"/>
      <c r="N28" s="276"/>
      <c r="O28" s="276"/>
      <c r="P28" s="276"/>
      <c r="Q28" s="276"/>
      <c r="R28" s="276"/>
      <c r="S28" s="19"/>
    </row>
    <row r="29" spans="1:19" s="123" customFormat="1" ht="15" customHeight="1" x14ac:dyDescent="0.15">
      <c r="A29" s="19"/>
      <c r="B29" s="272"/>
      <c r="C29" s="273"/>
      <c r="D29" s="277"/>
      <c r="E29" s="277"/>
      <c r="F29" s="277"/>
      <c r="G29" s="277"/>
      <c r="H29" s="277"/>
      <c r="I29" s="277"/>
      <c r="J29" s="19"/>
      <c r="K29" s="278"/>
      <c r="L29" s="278"/>
      <c r="M29" s="276"/>
      <c r="N29" s="276"/>
      <c r="O29" s="276"/>
      <c r="P29" s="276"/>
      <c r="Q29" s="276"/>
      <c r="R29" s="276"/>
      <c r="S29" s="19"/>
    </row>
    <row r="30" spans="1:19" s="123" customFormat="1" ht="15" customHeight="1" x14ac:dyDescent="0.15">
      <c r="A30" s="19"/>
      <c r="B30" s="272"/>
      <c r="C30" s="273"/>
      <c r="D30" s="277"/>
      <c r="E30" s="277"/>
      <c r="F30" s="277"/>
      <c r="G30" s="277"/>
      <c r="H30" s="277"/>
      <c r="I30" s="277"/>
      <c r="J30" s="19"/>
      <c r="K30" s="278"/>
      <c r="L30" s="278"/>
      <c r="M30" s="276"/>
      <c r="N30" s="276"/>
      <c r="O30" s="276"/>
      <c r="P30" s="276"/>
      <c r="Q30" s="276"/>
      <c r="R30" s="276"/>
      <c r="S30" s="19"/>
    </row>
    <row r="31" spans="1:19" s="123" customFormat="1" ht="15" customHeight="1" x14ac:dyDescent="0.15">
      <c r="A31" s="19"/>
      <c r="B31" s="272"/>
      <c r="C31" s="273"/>
      <c r="D31" s="277"/>
      <c r="E31" s="277"/>
      <c r="F31" s="277"/>
      <c r="G31" s="277"/>
      <c r="H31" s="277"/>
      <c r="I31" s="277"/>
      <c r="J31" s="19"/>
      <c r="K31" s="278"/>
      <c r="L31" s="279"/>
      <c r="M31" s="276"/>
      <c r="N31" s="276"/>
      <c r="O31" s="276"/>
      <c r="P31" s="276"/>
      <c r="Q31" s="276"/>
      <c r="R31" s="276"/>
      <c r="S31" s="19"/>
    </row>
    <row r="32" spans="1:19" s="123" customFormat="1" ht="15" customHeight="1" x14ac:dyDescent="0.15">
      <c r="A32" s="19"/>
      <c r="B32" s="272"/>
      <c r="C32" s="273"/>
      <c r="D32" s="277"/>
      <c r="E32" s="277"/>
      <c r="F32" s="280"/>
      <c r="G32" s="277"/>
      <c r="H32" s="277"/>
      <c r="I32" s="277"/>
      <c r="J32" s="19"/>
      <c r="K32" s="278"/>
      <c r="L32" s="278"/>
      <c r="M32" s="281"/>
      <c r="N32" s="276"/>
      <c r="O32" s="276"/>
      <c r="P32" s="276"/>
      <c r="Q32" s="276"/>
      <c r="R32" s="276"/>
      <c r="S32" s="19"/>
    </row>
    <row r="33" spans="1:21" s="123" customFormat="1" ht="15" customHeight="1" x14ac:dyDescent="0.15">
      <c r="A33" s="19"/>
      <c r="B33" s="282"/>
      <c r="C33" s="273"/>
      <c r="D33" s="277"/>
      <c r="E33" s="277"/>
      <c r="F33" s="277"/>
      <c r="G33" s="277"/>
      <c r="H33" s="277"/>
      <c r="I33" s="277"/>
      <c r="J33" s="19"/>
      <c r="K33" s="278"/>
      <c r="L33" s="278"/>
      <c r="M33" s="276"/>
      <c r="N33" s="276"/>
      <c r="O33" s="276"/>
      <c r="P33" s="276"/>
      <c r="Q33" s="276"/>
      <c r="R33" s="276"/>
      <c r="S33" s="19"/>
    </row>
    <row r="34" spans="1:21" s="123" customFormat="1" ht="15" customHeight="1" x14ac:dyDescent="0.15">
      <c r="A34" s="19"/>
      <c r="B34" s="272"/>
      <c r="C34" s="273"/>
      <c r="D34" s="277"/>
      <c r="E34" s="277"/>
      <c r="F34" s="277"/>
      <c r="G34" s="277"/>
      <c r="H34" s="277"/>
      <c r="I34" s="277"/>
      <c r="J34" s="19"/>
      <c r="K34" s="278"/>
      <c r="L34" s="278"/>
      <c r="M34" s="276"/>
      <c r="N34" s="276"/>
      <c r="O34" s="276"/>
      <c r="P34" s="276"/>
      <c r="Q34" s="276"/>
      <c r="R34" s="276"/>
      <c r="S34" s="19"/>
    </row>
    <row r="35" spans="1:21" s="123" customFormat="1" ht="15" customHeight="1" x14ac:dyDescent="0.15">
      <c r="A35" s="19"/>
      <c r="B35" s="272"/>
      <c r="C35" s="273"/>
      <c r="D35" s="277"/>
      <c r="E35" s="277"/>
      <c r="F35" s="277"/>
      <c r="G35" s="277"/>
      <c r="H35" s="277"/>
      <c r="I35" s="277"/>
      <c r="J35" s="19"/>
      <c r="K35" s="278"/>
      <c r="L35" s="278"/>
      <c r="M35" s="276"/>
      <c r="N35" s="276"/>
      <c r="O35" s="276"/>
      <c r="P35" s="276"/>
      <c r="Q35" s="276"/>
      <c r="R35" s="276"/>
      <c r="S35" s="19"/>
    </row>
    <row r="36" spans="1:21" s="123" customFormat="1" ht="15" customHeight="1" x14ac:dyDescent="0.15">
      <c r="A36" s="19"/>
      <c r="B36" s="272"/>
      <c r="C36" s="273"/>
      <c r="D36" s="277"/>
      <c r="E36" s="277"/>
      <c r="F36" s="277"/>
      <c r="G36" s="277"/>
      <c r="H36" s="280"/>
      <c r="I36" s="280"/>
      <c r="J36" s="19"/>
      <c r="K36" s="279"/>
      <c r="L36" s="279"/>
      <c r="M36" s="276"/>
      <c r="N36" s="276"/>
      <c r="O36" s="276"/>
      <c r="P36" s="276"/>
      <c r="Q36" s="276"/>
      <c r="R36" s="276"/>
      <c r="S36" s="19"/>
    </row>
    <row r="37" spans="1:21" s="123" customFormat="1" ht="15" customHeight="1" x14ac:dyDescent="0.15">
      <c r="A37" s="19"/>
      <c r="B37" s="272"/>
      <c r="C37" s="273"/>
      <c r="D37" s="277"/>
      <c r="E37" s="277"/>
      <c r="F37" s="277"/>
      <c r="G37" s="280"/>
      <c r="H37" s="277"/>
      <c r="I37" s="277"/>
      <c r="J37" s="19"/>
      <c r="K37" s="278"/>
      <c r="L37" s="278"/>
      <c r="M37" s="276"/>
      <c r="N37" s="276"/>
      <c r="O37" s="276"/>
      <c r="P37" s="276"/>
      <c r="Q37" s="276"/>
      <c r="R37" s="276"/>
      <c r="S37" s="19"/>
    </row>
    <row r="38" spans="1:21" s="123" customFormat="1" ht="15" customHeight="1" x14ac:dyDescent="0.15">
      <c r="A38" s="19"/>
      <c r="B38" s="282"/>
      <c r="C38" s="273"/>
      <c r="D38" s="277"/>
      <c r="E38" s="277"/>
      <c r="F38" s="277"/>
      <c r="G38" s="277"/>
      <c r="H38" s="277"/>
      <c r="I38" s="277"/>
      <c r="J38" s="19"/>
      <c r="K38" s="278"/>
      <c r="L38" s="278"/>
      <c r="M38" s="276"/>
      <c r="N38" s="276"/>
      <c r="O38" s="276"/>
      <c r="P38" s="276"/>
      <c r="Q38" s="276"/>
      <c r="R38" s="276"/>
      <c r="S38" s="19"/>
    </row>
    <row r="39" spans="1:21" s="123" customFormat="1" ht="15" customHeight="1" x14ac:dyDescent="0.15">
      <c r="A39" s="19"/>
      <c r="B39" s="272"/>
      <c r="C39" s="273"/>
      <c r="D39" s="277"/>
      <c r="E39" s="277"/>
      <c r="F39" s="277"/>
      <c r="G39" s="277"/>
      <c r="H39" s="277"/>
      <c r="I39" s="277"/>
      <c r="J39" s="19"/>
      <c r="K39" s="278"/>
      <c r="L39" s="278"/>
      <c r="M39" s="276"/>
      <c r="N39" s="276"/>
      <c r="O39" s="276"/>
      <c r="P39" s="276"/>
      <c r="Q39" s="276"/>
      <c r="R39" s="276"/>
      <c r="S39" s="19"/>
    </row>
    <row r="40" spans="1:21" s="123" customFormat="1" ht="15" customHeight="1" x14ac:dyDescent="0.15">
      <c r="A40" s="19"/>
      <c r="B40" s="272"/>
      <c r="C40" s="273"/>
      <c r="D40" s="277"/>
      <c r="E40" s="277"/>
      <c r="F40" s="277"/>
      <c r="G40" s="277"/>
      <c r="H40" s="277"/>
      <c r="I40" s="277"/>
      <c r="J40" s="19"/>
      <c r="K40" s="278"/>
      <c r="L40" s="278"/>
      <c r="M40" s="276"/>
      <c r="N40" s="276"/>
      <c r="O40" s="276"/>
      <c r="P40" s="276"/>
      <c r="Q40" s="276"/>
      <c r="R40" s="276"/>
      <c r="S40" s="19"/>
    </row>
    <row r="41" spans="1:21" s="123" customFormat="1" ht="15" customHeight="1" x14ac:dyDescent="0.15">
      <c r="A41" s="19"/>
      <c r="B41" s="19"/>
      <c r="C41" s="23"/>
      <c r="D41" s="129"/>
      <c r="E41" s="129"/>
      <c r="F41" s="129"/>
      <c r="G41" s="129"/>
      <c r="H41" s="129"/>
      <c r="I41" s="129"/>
      <c r="J41" s="19"/>
      <c r="K41" s="130"/>
      <c r="L41" s="130"/>
      <c r="S41" s="19"/>
    </row>
    <row r="42" spans="1:21" s="123" customFormat="1" ht="15" customHeight="1" x14ac:dyDescent="0.15">
      <c r="A42" s="19"/>
      <c r="B42" s="19"/>
      <c r="C42" s="23"/>
      <c r="D42" s="90"/>
      <c r="E42" s="90"/>
      <c r="F42" s="90"/>
      <c r="G42" s="90"/>
      <c r="H42" s="90"/>
      <c r="I42" s="90"/>
      <c r="J42" s="19"/>
      <c r="K42" s="91"/>
      <c r="L42" s="91"/>
      <c r="S42" s="19"/>
    </row>
    <row r="43" spans="1:21" s="123" customFormat="1" ht="15" customHeight="1" x14ac:dyDescent="0.15">
      <c r="A43" s="19"/>
      <c r="B43" s="19"/>
      <c r="C43" s="23"/>
      <c r="D43" s="90"/>
      <c r="E43" s="90"/>
      <c r="F43" s="90"/>
      <c r="G43" s="90"/>
      <c r="H43" s="90"/>
      <c r="I43" s="90"/>
      <c r="J43" s="19"/>
      <c r="K43" s="91"/>
      <c r="L43" s="91"/>
      <c r="S43" s="19"/>
    </row>
    <row r="44" spans="1:21" s="268" customFormat="1" ht="13.5" customHeight="1" x14ac:dyDescent="0.15">
      <c r="C44" s="268">
        <v>2007</v>
      </c>
      <c r="D44" s="268">
        <v>2008</v>
      </c>
      <c r="E44" s="268">
        <v>2009</v>
      </c>
      <c r="F44" s="268">
        <v>2010</v>
      </c>
      <c r="G44" s="268">
        <v>2011</v>
      </c>
      <c r="H44" s="268">
        <v>2012</v>
      </c>
      <c r="I44" s="268">
        <v>2013</v>
      </c>
      <c r="J44" s="316">
        <v>2014</v>
      </c>
      <c r="K44" s="316">
        <v>2015</v>
      </c>
      <c r="L44" s="316">
        <v>2016</v>
      </c>
      <c r="M44" s="316">
        <v>2017</v>
      </c>
      <c r="N44" s="316">
        <v>2018</v>
      </c>
      <c r="O44" s="316">
        <v>2019</v>
      </c>
      <c r="P44" s="316">
        <v>2020</v>
      </c>
      <c r="Q44" s="316">
        <v>2021</v>
      </c>
    </row>
    <row r="45" spans="1:21" s="269" customFormat="1" ht="15" customHeight="1" x14ac:dyDescent="0.15">
      <c r="B45" s="283" t="s">
        <v>164</v>
      </c>
      <c r="C45" s="533">
        <v>23202</v>
      </c>
      <c r="D45" s="533">
        <f>連PL!D6</f>
        <v>23559</v>
      </c>
      <c r="E45" s="533">
        <f>連PL!E6</f>
        <v>24996</v>
      </c>
      <c r="F45" s="533">
        <f>連PL!F6</f>
        <v>26127</v>
      </c>
      <c r="G45" s="533">
        <f>連PL!G6</f>
        <v>27984</v>
      </c>
      <c r="H45" s="533">
        <f>連PL!H6</f>
        <v>32604</v>
      </c>
      <c r="I45" s="533">
        <f>連PL!I6</f>
        <v>29290</v>
      </c>
      <c r="J45" s="533">
        <f>連PL!J6</f>
        <v>32500</v>
      </c>
      <c r="K45" s="533">
        <f>連PL!K6</f>
        <v>30485</v>
      </c>
      <c r="L45" s="533">
        <f>連PL!L6</f>
        <v>29792</v>
      </c>
      <c r="M45" s="533">
        <f>連PL!M6</f>
        <v>31024</v>
      </c>
      <c r="N45" s="533">
        <f>連PL!N6</f>
        <v>30393</v>
      </c>
      <c r="O45" s="533">
        <f>連PL!O6</f>
        <v>23641</v>
      </c>
      <c r="P45" s="533">
        <f>連PL!P6</f>
        <v>23560</v>
      </c>
      <c r="Q45" s="533">
        <f>連PL!Q6</f>
        <v>22499</v>
      </c>
    </row>
    <row r="46" spans="1:21" s="268" customFormat="1" ht="10.5" customHeight="1" x14ac:dyDescent="0.15">
      <c r="B46" s="283" t="s">
        <v>332</v>
      </c>
      <c r="C46" s="284">
        <v>0.2778307268018555</v>
      </c>
      <c r="D46" s="284">
        <f>収益性!D15</f>
        <v>0.25519422138877867</v>
      </c>
      <c r="E46" s="284">
        <f>収益性!E15</f>
        <v>0.25147620898953849</v>
      </c>
      <c r="F46" s="284">
        <f>収益性!F15</f>
        <v>0.22728965679868593</v>
      </c>
      <c r="G46" s="284">
        <f>収益性!G15</f>
        <v>0.23108591107366616</v>
      </c>
      <c r="H46" s="284">
        <f>収益性!H15</f>
        <v>0.21101005742474513</v>
      </c>
      <c r="I46" s="284">
        <f>収益性!I15</f>
        <v>0.21800246396007097</v>
      </c>
      <c r="J46" s="284">
        <f>収益性!J15</f>
        <v>0.23632139045237205</v>
      </c>
      <c r="K46" s="284">
        <f>収益性!K15</f>
        <v>1.6921081206192391E-2</v>
      </c>
      <c r="L46" s="284">
        <f>収益性!L15</f>
        <v>0.27856648274409734</v>
      </c>
      <c r="M46" s="284">
        <f>収益性!M15</f>
        <v>0.32053934198351802</v>
      </c>
      <c r="N46" s="284">
        <f>収益性!N15</f>
        <v>0.34667331541973428</v>
      </c>
      <c r="O46" s="360">
        <f>収益性!O15</f>
        <v>0.36692096428370508</v>
      </c>
      <c r="P46" s="360">
        <f>収益性!P15</f>
        <v>0.39452083702322793</v>
      </c>
      <c r="Q46" s="360">
        <f>収益性!Q15</f>
        <v>0.42348781699852517</v>
      </c>
      <c r="R46" s="270"/>
      <c r="S46" s="270"/>
      <c r="T46" s="270"/>
      <c r="U46" s="270"/>
    </row>
    <row r="47" spans="1:21" s="268" customFormat="1" ht="13.5" customHeight="1" x14ac:dyDescent="0.15">
      <c r="B47" s="268" t="s">
        <v>169</v>
      </c>
      <c r="C47" s="286">
        <v>2419</v>
      </c>
      <c r="D47" s="286">
        <f>連PL!D10</f>
        <v>2499</v>
      </c>
      <c r="E47" s="286">
        <f>連PL!E10</f>
        <v>2571</v>
      </c>
      <c r="F47" s="286">
        <f>連PL!F10</f>
        <v>2489</v>
      </c>
      <c r="G47" s="286">
        <f>連PL!G10</f>
        <v>2957</v>
      </c>
      <c r="H47" s="286">
        <f>連PL!H10</f>
        <v>3410</v>
      </c>
      <c r="I47" s="286">
        <f>連PL!I10</f>
        <v>2724</v>
      </c>
      <c r="J47" s="286">
        <f>連PL!J10</f>
        <v>3335</v>
      </c>
      <c r="K47" s="286">
        <f>連PL!K10</f>
        <v>-4123</v>
      </c>
      <c r="L47" s="286">
        <f>連PL!L10</f>
        <v>2654</v>
      </c>
      <c r="M47" s="286">
        <f>連PL!M10</f>
        <v>3351</v>
      </c>
      <c r="N47" s="286">
        <f>連PL!N10</f>
        <v>4362</v>
      </c>
      <c r="O47" s="286">
        <f>連PL!O10</f>
        <v>2332</v>
      </c>
      <c r="P47" s="286">
        <f>連PL!P10</f>
        <v>3449</v>
      </c>
      <c r="Q47" s="286">
        <f>連PL!Q10</f>
        <v>2989</v>
      </c>
    </row>
    <row r="48" spans="1:21" s="268" customFormat="1" ht="10.5" customHeight="1" x14ac:dyDescent="0.15">
      <c r="B48" s="269" t="s">
        <v>254</v>
      </c>
      <c r="C48" s="271">
        <v>0.10426128784649658</v>
      </c>
      <c r="D48" s="271">
        <f>収益性!D16</f>
        <v>0.10611346814682464</v>
      </c>
      <c r="E48" s="271">
        <f>収益性!E16</f>
        <v>0.1028615558845488</v>
      </c>
      <c r="F48" s="271">
        <f>収益性!F16</f>
        <v>9.5295878861379829E-2</v>
      </c>
      <c r="G48" s="271">
        <f>収益性!G16</f>
        <v>0.10569809403312204</v>
      </c>
      <c r="H48" s="271">
        <f>収益性!H16</f>
        <v>0.10461284538520715</v>
      </c>
      <c r="I48" s="271">
        <f>収益性!I16</f>
        <v>9.302941117913914E-2</v>
      </c>
      <c r="J48" s="271">
        <f>収益性!J16</f>
        <v>0.10261568264996324</v>
      </c>
      <c r="K48" s="271">
        <f>収益性!K16</f>
        <v>-0.13527152082483335</v>
      </c>
      <c r="L48" s="271">
        <f>収益性!L16</f>
        <v>8.9096419331777268E-2</v>
      </c>
      <c r="M48" s="271">
        <f>収益性!M16</f>
        <v>0.10804232267367407</v>
      </c>
      <c r="N48" s="271">
        <f>収益性!N16</f>
        <v>0.14352979233931909</v>
      </c>
      <c r="O48" s="271">
        <f>収益性!O16</f>
        <v>9.8680672492839946E-2</v>
      </c>
      <c r="P48" s="271">
        <f>収益性!P16</f>
        <v>0.14640415286789327</v>
      </c>
      <c r="Q48" s="271">
        <f>収益性!Q16</f>
        <v>0.13284795412408676</v>
      </c>
    </row>
    <row r="49" spans="2:17" s="268" customFormat="1" ht="13.5" customHeight="1" x14ac:dyDescent="0.15">
      <c r="B49" s="285" t="s">
        <v>172</v>
      </c>
      <c r="C49" s="288">
        <v>2434</v>
      </c>
      <c r="D49" s="288">
        <f>連PL!D13</f>
        <v>2537</v>
      </c>
      <c r="E49" s="288">
        <f>連PL!E13</f>
        <v>2630</v>
      </c>
      <c r="F49" s="288">
        <f>連PL!F13</f>
        <v>2524</v>
      </c>
      <c r="G49" s="288">
        <f>連PL!G13</f>
        <v>2930</v>
      </c>
      <c r="H49" s="288">
        <f>連PL!H13</f>
        <v>3450</v>
      </c>
      <c r="I49" s="288">
        <f>連PL!I13</f>
        <v>2736</v>
      </c>
      <c r="J49" s="288">
        <f>連PL!J13</f>
        <v>3350</v>
      </c>
      <c r="K49" s="288">
        <f>連PL!K13</f>
        <v>-4081</v>
      </c>
      <c r="L49" s="288">
        <f>連PL!L13</f>
        <v>2569</v>
      </c>
      <c r="M49" s="288">
        <f>連PL!M13</f>
        <v>3177</v>
      </c>
      <c r="N49" s="288">
        <f>連PL!N13</f>
        <v>4341</v>
      </c>
      <c r="O49" s="288">
        <f>連PL!O13</f>
        <v>2345</v>
      </c>
      <c r="P49" s="288">
        <f>連PL!P13</f>
        <v>3488</v>
      </c>
      <c r="Q49" s="288">
        <f>連PL!Q13</f>
        <v>3003</v>
      </c>
    </row>
    <row r="50" spans="2:17" s="268" customFormat="1" ht="10.5" x14ac:dyDescent="0.15">
      <c r="B50" s="285" t="s">
        <v>255</v>
      </c>
      <c r="C50" s="284">
        <v>0.10490677557395482</v>
      </c>
      <c r="D50" s="284">
        <f>収益性!D17</f>
        <v>0.10772367964249102</v>
      </c>
      <c r="E50" s="284">
        <f>収益性!E17</f>
        <v>0.10523536410968071</v>
      </c>
      <c r="F50" s="284">
        <f>収益性!F17</f>
        <v>9.6615125785264447E-2</v>
      </c>
      <c r="G50" s="284">
        <f>収益性!G17</f>
        <v>0.1047343418549825</v>
      </c>
      <c r="H50" s="284">
        <f>収益性!H17</f>
        <v>0.10584308628132591</v>
      </c>
      <c r="I50" s="284">
        <f>収益性!I17</f>
        <v>9.3438167817566892E-2</v>
      </c>
      <c r="J50" s="284">
        <f>収益性!J17</f>
        <v>0.10307859693863658</v>
      </c>
      <c r="K50" s="284">
        <f>収益性!K17</f>
        <v>-0.1339002035276953</v>
      </c>
      <c r="L50" s="284">
        <f>収益性!L17</f>
        <v>8.6251066575132207E-2</v>
      </c>
      <c r="M50" s="284">
        <f>収益性!M17</f>
        <v>0.10241609474053152</v>
      </c>
      <c r="N50" s="284">
        <f>収益性!N17</f>
        <v>0.14284550509515651</v>
      </c>
      <c r="O50" s="284">
        <f>収益性!O17</f>
        <v>9.9228647480985824E-2</v>
      </c>
      <c r="P50" s="284">
        <f>収益性!P17</f>
        <v>0.14805769252888601</v>
      </c>
      <c r="Q50" s="284">
        <f>収益性!Q17</f>
        <v>0.1334941682492089</v>
      </c>
    </row>
    <row r="51" spans="2:17" s="268" customFormat="1" ht="10.5" x14ac:dyDescent="0.15">
      <c r="B51" s="268" t="s">
        <v>174</v>
      </c>
      <c r="C51" s="286">
        <v>1184</v>
      </c>
      <c r="D51" s="286">
        <f>連PL!D23</f>
        <v>1374</v>
      </c>
      <c r="E51" s="286">
        <f>連PL!E23</f>
        <v>1392</v>
      </c>
      <c r="F51" s="286">
        <f>連PL!F23</f>
        <v>997</v>
      </c>
      <c r="G51" s="286">
        <f>連PL!G23</f>
        <v>1476</v>
      </c>
      <c r="H51" s="286">
        <f>連PL!H23</f>
        <v>1743</v>
      </c>
      <c r="I51" s="286">
        <f>連PL!I23</f>
        <v>1674</v>
      </c>
      <c r="J51" s="286">
        <f>連PL!J23</f>
        <v>1863</v>
      </c>
      <c r="K51" s="286">
        <f>連PL!K23</f>
        <v>-4707</v>
      </c>
      <c r="L51" s="286">
        <f>連PL!L23</f>
        <v>-6094</v>
      </c>
      <c r="M51" s="286">
        <f>連PL!M23</f>
        <v>2366</v>
      </c>
      <c r="N51" s="286">
        <f>連PL!N23</f>
        <v>4315</v>
      </c>
      <c r="O51" s="286">
        <f>連PL!O23</f>
        <v>2034</v>
      </c>
      <c r="P51" s="286">
        <f>連PL!P23</f>
        <v>1099</v>
      </c>
      <c r="Q51" s="286">
        <f>連PL!Q23</f>
        <v>2460</v>
      </c>
    </row>
    <row r="52" spans="2:17" s="268" customFormat="1" ht="10.5" x14ac:dyDescent="0.15">
      <c r="B52" s="268" t="s">
        <v>256</v>
      </c>
      <c r="C52" s="271">
        <v>5.1069987385039879E-2</v>
      </c>
      <c r="D52" s="271">
        <f>収益性!D18</f>
        <v>5.8360966418929953E-2</v>
      </c>
      <c r="E52" s="271">
        <f>収益性!E18</f>
        <v>5.5712722157461071E-2</v>
      </c>
      <c r="F52" s="271">
        <f>収益性!F18</f>
        <v>3.8174607466819707E-2</v>
      </c>
      <c r="G52" s="271">
        <f>収益性!G18</f>
        <v>5.2767577625873051E-2</v>
      </c>
      <c r="H52" s="271">
        <f>収益性!H18</f>
        <v>5.3479578171395904E-2</v>
      </c>
      <c r="I52" s="271">
        <f>収益性!I18</f>
        <v>5.7180545718326273E-2</v>
      </c>
      <c r="J52" s="271">
        <f>収益性!J18</f>
        <v>5.7347495895231776E-2</v>
      </c>
      <c r="K52" s="271">
        <f>収益性!K18</f>
        <v>-0.15442584333963605</v>
      </c>
      <c r="L52" s="271">
        <f>収益性!L18</f>
        <v>-0.20456663492856375</v>
      </c>
      <c r="M52" s="271">
        <f>収益性!M18</f>
        <v>7.6287875716034459E-2</v>
      </c>
      <c r="N52" s="271">
        <f>収益性!N18</f>
        <v>0.14200082260552355</v>
      </c>
      <c r="O52" s="271">
        <f>収益性!O18</f>
        <v>8.6038037204773446E-2</v>
      </c>
      <c r="P52" s="271">
        <f>収益性!P18</f>
        <v>4.6653764821492291E-2</v>
      </c>
      <c r="Q52" s="271">
        <f>収益性!Q18</f>
        <v>0.10936934558359915</v>
      </c>
    </row>
    <row r="53" spans="2:17" s="268" customFormat="1" ht="10.5" x14ac:dyDescent="0.15"/>
    <row r="54" spans="2:17" s="268" customFormat="1" ht="10.5" x14ac:dyDescent="0.15"/>
    <row r="55" spans="2:17" s="268" customFormat="1" ht="10.5" x14ac:dyDescent="0.15"/>
    <row r="56" spans="2:17" s="268" customFormat="1" ht="10.5" x14ac:dyDescent="0.15"/>
    <row r="57" spans="2:17" s="268" customFormat="1" ht="10.5" x14ac:dyDescent="0.15"/>
    <row r="58" spans="2:17" s="267" customFormat="1" ht="10.5" x14ac:dyDescent="0.15"/>
    <row r="59" spans="2:17" s="267" customFormat="1" ht="10.5" x14ac:dyDescent="0.15"/>
    <row r="60" spans="2:17" s="267" customFormat="1" ht="10.5" x14ac:dyDescent="0.15"/>
    <row r="61" spans="2:17" s="267" customFormat="1" ht="10.5" x14ac:dyDescent="0.15"/>
    <row r="62" spans="2:17" s="267" customFormat="1" ht="10.5" x14ac:dyDescent="0.15"/>
    <row r="63" spans="2:17" s="267" customFormat="1" ht="10.5" x14ac:dyDescent="0.15"/>
    <row r="64" spans="2:17" s="267" customFormat="1" ht="10.5" x14ac:dyDescent="0.15"/>
    <row r="65" s="267" customFormat="1" ht="10.5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39997558519241921"/>
    <pageSetUpPr fitToPage="1"/>
  </sheetPr>
  <dimension ref="A1:T65"/>
  <sheetViews>
    <sheetView showGridLines="0" topLeftCell="A4" zoomScaleNormal="100" zoomScaleSheetLayoutView="100" workbookViewId="0">
      <selection activeCell="B1" sqref="B1"/>
    </sheetView>
  </sheetViews>
  <sheetFormatPr defaultColWidth="9" defaultRowHeight="13.5" x14ac:dyDescent="0.15"/>
  <cols>
    <col min="1" max="1" width="2.625" style="10" customWidth="1"/>
    <col min="2" max="9" width="8.625" style="10" customWidth="1"/>
    <col min="10" max="10" width="5.625" style="10" customWidth="1"/>
    <col min="11" max="12" width="8.625" style="10" customWidth="1"/>
    <col min="13" max="18" width="9" style="10"/>
    <col min="19" max="19" width="2.625" style="10" customWidth="1"/>
    <col min="20" max="16384" width="9" style="10"/>
  </cols>
  <sheetData>
    <row r="1" spans="1:19" ht="13.5" customHeight="1" x14ac:dyDescent="0.15"/>
    <row r="2" spans="1:19" ht="22.5" customHeight="1" x14ac:dyDescent="0.15">
      <c r="A2" s="11"/>
      <c r="B2" s="12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2.5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2"/>
      <c r="K3" s="14"/>
      <c r="L3" s="14"/>
      <c r="S3" s="12"/>
    </row>
    <row r="4" spans="1:19" s="262" customFormat="1" ht="15" customHeight="1" x14ac:dyDescent="0.15">
      <c r="A4" s="263"/>
      <c r="B4" s="264" t="s">
        <v>337</v>
      </c>
      <c r="C4" s="265"/>
      <c r="D4" s="265"/>
      <c r="E4" s="265"/>
      <c r="F4" s="265"/>
      <c r="G4" s="265"/>
      <c r="H4" s="266"/>
      <c r="I4" s="266"/>
      <c r="J4" s="263"/>
      <c r="K4" s="264" t="s">
        <v>374</v>
      </c>
      <c r="L4" s="265"/>
      <c r="M4" s="265"/>
      <c r="N4" s="265"/>
      <c r="O4" s="265"/>
      <c r="P4" s="265"/>
      <c r="Q4" s="266"/>
      <c r="R4" s="266"/>
      <c r="S4" s="263"/>
    </row>
    <row r="5" spans="1:19" s="123" customFormat="1" ht="15" customHeight="1" x14ac:dyDescent="0.15">
      <c r="A5" s="19"/>
      <c r="B5" s="19"/>
      <c r="C5" s="19"/>
      <c r="D5" s="129"/>
      <c r="E5" s="129"/>
      <c r="F5" s="129"/>
      <c r="G5" s="129"/>
      <c r="H5" s="129"/>
      <c r="I5" s="129"/>
      <c r="J5" s="19"/>
      <c r="K5" s="130"/>
      <c r="L5" s="130"/>
      <c r="S5" s="19"/>
    </row>
    <row r="6" spans="1:19" s="123" customFormat="1" ht="15" customHeight="1" x14ac:dyDescent="0.15">
      <c r="A6" s="19"/>
      <c r="B6" s="19"/>
      <c r="C6" s="23"/>
      <c r="D6" s="259"/>
      <c r="E6" s="259"/>
      <c r="F6" s="259"/>
      <c r="G6" s="259"/>
      <c r="H6" s="259"/>
      <c r="I6" s="259"/>
      <c r="J6" s="19"/>
      <c r="K6" s="260"/>
      <c r="L6" s="260"/>
      <c r="S6" s="19"/>
    </row>
    <row r="7" spans="1:19" s="123" customFormat="1" ht="15" customHeight="1" x14ac:dyDescent="0.15">
      <c r="A7" s="19"/>
      <c r="B7" s="19"/>
      <c r="C7" s="23"/>
      <c r="D7" s="127"/>
      <c r="E7" s="127"/>
      <c r="F7" s="127"/>
      <c r="G7" s="127"/>
      <c r="H7" s="127"/>
      <c r="I7" s="127"/>
      <c r="J7" s="19"/>
      <c r="K7" s="128"/>
      <c r="L7" s="128"/>
      <c r="S7" s="19"/>
    </row>
    <row r="8" spans="1:19" s="123" customFormat="1" ht="15" customHeight="1" x14ac:dyDescent="0.15">
      <c r="A8" s="19"/>
      <c r="B8" s="19"/>
      <c r="C8" s="23"/>
      <c r="D8" s="127"/>
      <c r="E8" s="127"/>
      <c r="F8" s="127"/>
      <c r="G8" s="127"/>
      <c r="H8" s="127"/>
      <c r="I8" s="127"/>
      <c r="J8" s="19"/>
      <c r="K8" s="128"/>
      <c r="L8" s="128"/>
      <c r="S8" s="19"/>
    </row>
    <row r="9" spans="1:19" s="123" customFormat="1" ht="15" customHeight="1" x14ac:dyDescent="0.15">
      <c r="A9" s="19"/>
      <c r="B9" s="19"/>
      <c r="C9" s="23"/>
      <c r="D9" s="127"/>
      <c r="E9" s="127"/>
      <c r="F9" s="127"/>
      <c r="G9" s="127"/>
      <c r="H9" s="127"/>
      <c r="I9" s="127"/>
      <c r="J9" s="19"/>
      <c r="K9" s="128"/>
      <c r="L9" s="128"/>
      <c r="S9" s="19"/>
    </row>
    <row r="10" spans="1:19" s="123" customFormat="1" ht="15" customHeight="1" x14ac:dyDescent="0.15">
      <c r="A10" s="19"/>
      <c r="B10" s="19"/>
      <c r="C10" s="23"/>
      <c r="D10" s="127"/>
      <c r="E10" s="127"/>
      <c r="F10" s="127"/>
      <c r="G10" s="127"/>
      <c r="H10" s="127"/>
      <c r="I10" s="127"/>
      <c r="J10" s="19"/>
      <c r="K10" s="128"/>
      <c r="L10" s="128"/>
      <c r="S10" s="19"/>
    </row>
    <row r="11" spans="1:19" s="123" customFormat="1" ht="15" customHeight="1" x14ac:dyDescent="0.15">
      <c r="A11" s="19"/>
      <c r="B11" s="19"/>
      <c r="C11" s="23"/>
      <c r="D11" s="127"/>
      <c r="E11" s="127"/>
      <c r="F11" s="127"/>
      <c r="G11" s="127"/>
      <c r="H11" s="127"/>
      <c r="I11" s="127"/>
      <c r="J11" s="19"/>
      <c r="K11" s="128"/>
      <c r="L11" s="91"/>
      <c r="S11" s="19"/>
    </row>
    <row r="12" spans="1:19" s="123" customFormat="1" ht="15" customHeight="1" x14ac:dyDescent="0.15">
      <c r="A12" s="19"/>
      <c r="B12" s="19"/>
      <c r="C12" s="23"/>
      <c r="D12" s="127"/>
      <c r="E12" s="127"/>
      <c r="F12" s="90"/>
      <c r="G12" s="127"/>
      <c r="H12" s="127"/>
      <c r="I12" s="127"/>
      <c r="J12" s="19"/>
      <c r="K12" s="128"/>
      <c r="L12" s="128"/>
      <c r="M12" s="261"/>
      <c r="S12" s="19"/>
    </row>
    <row r="13" spans="1:19" s="123" customFormat="1" ht="15" customHeight="1" x14ac:dyDescent="0.15">
      <c r="A13" s="19"/>
      <c r="B13" s="129"/>
      <c r="C13" s="23"/>
      <c r="D13" s="127"/>
      <c r="E13" s="127"/>
      <c r="F13" s="127"/>
      <c r="G13" s="127"/>
      <c r="H13" s="127"/>
      <c r="I13" s="127"/>
      <c r="J13" s="19"/>
      <c r="K13" s="128"/>
      <c r="L13" s="128"/>
      <c r="S13" s="19"/>
    </row>
    <row r="14" spans="1:19" s="123" customFormat="1" ht="15" customHeight="1" x14ac:dyDescent="0.15">
      <c r="A14" s="19"/>
      <c r="B14" s="19"/>
      <c r="C14" s="23"/>
      <c r="D14" s="127"/>
      <c r="E14" s="127"/>
      <c r="F14" s="127"/>
      <c r="G14" s="127"/>
      <c r="H14" s="127"/>
      <c r="I14" s="127"/>
      <c r="J14" s="19"/>
      <c r="K14" s="128"/>
      <c r="L14" s="128"/>
      <c r="S14" s="19"/>
    </row>
    <row r="15" spans="1:19" s="123" customFormat="1" ht="15" customHeight="1" x14ac:dyDescent="0.15">
      <c r="A15" s="19"/>
      <c r="B15" s="19"/>
      <c r="C15" s="23"/>
      <c r="D15" s="127"/>
      <c r="E15" s="127"/>
      <c r="F15" s="127"/>
      <c r="G15" s="127"/>
      <c r="H15" s="127"/>
      <c r="I15" s="127"/>
      <c r="J15" s="19"/>
      <c r="K15" s="128"/>
      <c r="L15" s="128"/>
      <c r="S15" s="19"/>
    </row>
    <row r="16" spans="1:19" s="123" customFormat="1" ht="15" customHeight="1" x14ac:dyDescent="0.15">
      <c r="A16" s="19"/>
      <c r="B16" s="19"/>
      <c r="C16" s="23"/>
      <c r="D16" s="127"/>
      <c r="E16" s="127"/>
      <c r="F16" s="127"/>
      <c r="G16" s="127"/>
      <c r="H16" s="90"/>
      <c r="I16" s="90"/>
      <c r="J16" s="19"/>
      <c r="K16" s="91"/>
      <c r="L16" s="91"/>
      <c r="S16" s="19"/>
    </row>
    <row r="17" spans="1:19" s="123" customFormat="1" ht="15" customHeight="1" x14ac:dyDescent="0.15">
      <c r="A17" s="19"/>
      <c r="B17" s="19"/>
      <c r="C17" s="23"/>
      <c r="D17" s="127"/>
      <c r="E17" s="127"/>
      <c r="F17" s="127"/>
      <c r="G17" s="90"/>
      <c r="H17" s="127"/>
      <c r="I17" s="127"/>
      <c r="J17" s="19"/>
      <c r="K17" s="128"/>
      <c r="L17" s="128"/>
      <c r="S17" s="19"/>
    </row>
    <row r="18" spans="1:19" s="123" customFormat="1" ht="15" customHeight="1" x14ac:dyDescent="0.15">
      <c r="A18" s="19"/>
      <c r="B18" s="129"/>
      <c r="C18" s="23"/>
      <c r="D18" s="127"/>
      <c r="E18" s="127"/>
      <c r="F18" s="127"/>
      <c r="G18" s="127"/>
      <c r="H18" s="127"/>
      <c r="I18" s="127"/>
      <c r="J18" s="19"/>
      <c r="K18" s="128"/>
      <c r="L18" s="128"/>
      <c r="S18" s="19"/>
    </row>
    <row r="19" spans="1:19" s="123" customFormat="1" ht="15" customHeight="1" x14ac:dyDescent="0.15">
      <c r="A19" s="19"/>
      <c r="B19" s="19"/>
      <c r="C19" s="23"/>
      <c r="D19" s="127"/>
      <c r="E19" s="127"/>
      <c r="F19" s="127"/>
      <c r="G19" s="127"/>
      <c r="H19" s="127"/>
      <c r="I19" s="127"/>
      <c r="J19" s="19"/>
      <c r="K19" s="128"/>
      <c r="L19" s="128"/>
      <c r="S19" s="19"/>
    </row>
    <row r="20" spans="1:19" s="123" customFormat="1" ht="15" customHeight="1" x14ac:dyDescent="0.15">
      <c r="A20" s="19"/>
      <c r="B20" s="19"/>
      <c r="C20" s="23"/>
      <c r="D20" s="127"/>
      <c r="E20" s="127"/>
      <c r="F20" s="127"/>
      <c r="G20" s="127"/>
      <c r="H20" s="127"/>
      <c r="I20" s="127"/>
      <c r="J20" s="19"/>
      <c r="K20" s="128"/>
      <c r="L20" s="128"/>
      <c r="S20" s="19"/>
    </row>
    <row r="21" spans="1:19" s="123" customFormat="1" ht="15" customHeight="1" x14ac:dyDescent="0.15">
      <c r="A21" s="19"/>
      <c r="B21" s="19"/>
      <c r="C21" s="23"/>
      <c r="D21" s="129"/>
      <c r="E21" s="129"/>
      <c r="F21" s="129"/>
      <c r="G21" s="129"/>
      <c r="H21" s="129"/>
      <c r="I21" s="129"/>
      <c r="J21" s="19"/>
      <c r="K21" s="130"/>
      <c r="L21" s="130"/>
      <c r="S21" s="19"/>
    </row>
    <row r="22" spans="1:19" s="123" customFormat="1" ht="15" customHeight="1" x14ac:dyDescent="0.15">
      <c r="A22" s="19"/>
      <c r="B22" s="19"/>
      <c r="C22" s="23"/>
      <c r="D22" s="90"/>
      <c r="E22" s="90"/>
      <c r="F22" s="90"/>
      <c r="G22" s="90"/>
      <c r="H22" s="90"/>
      <c r="I22" s="90"/>
      <c r="J22" s="19"/>
      <c r="K22" s="91"/>
      <c r="L22" s="91"/>
      <c r="S22" s="19"/>
    </row>
    <row r="23" spans="1:19" s="123" customFormat="1" ht="15" customHeight="1" x14ac:dyDescent="0.15">
      <c r="A23" s="19"/>
      <c r="B23" s="19"/>
      <c r="C23" s="23"/>
      <c r="D23" s="90"/>
      <c r="E23" s="90"/>
      <c r="F23" s="90"/>
      <c r="G23" s="90"/>
      <c r="H23" s="90"/>
      <c r="I23" s="90"/>
      <c r="J23" s="19"/>
      <c r="K23" s="91"/>
      <c r="L23" s="91"/>
      <c r="S23" s="19"/>
    </row>
    <row r="24" spans="1:19" s="262" customFormat="1" ht="15" customHeight="1" x14ac:dyDescent="0.15">
      <c r="A24" s="263"/>
      <c r="B24" s="264" t="s">
        <v>338</v>
      </c>
      <c r="C24" s="265"/>
      <c r="D24" s="265"/>
      <c r="E24" s="265"/>
      <c r="F24" s="265"/>
      <c r="G24" s="265"/>
      <c r="H24" s="266"/>
      <c r="I24" s="266"/>
      <c r="J24" s="263"/>
      <c r="K24" s="264" t="s">
        <v>340</v>
      </c>
      <c r="L24" s="265"/>
      <c r="M24" s="265"/>
      <c r="N24" s="265"/>
      <c r="O24" s="265"/>
      <c r="P24" s="265"/>
      <c r="Q24" s="266"/>
      <c r="R24" s="266"/>
      <c r="S24" s="263"/>
    </row>
    <row r="25" spans="1:19" s="123" customFormat="1" ht="15" customHeight="1" x14ac:dyDescent="0.15">
      <c r="A25" s="19"/>
      <c r="B25" s="19"/>
      <c r="C25" s="19"/>
      <c r="D25" s="129"/>
      <c r="E25" s="129"/>
      <c r="F25" s="129"/>
      <c r="G25" s="129"/>
      <c r="H25" s="129"/>
      <c r="I25" s="129"/>
      <c r="J25" s="19"/>
      <c r="K25" s="130"/>
      <c r="L25" s="130"/>
      <c r="S25" s="19"/>
    </row>
    <row r="26" spans="1:19" s="123" customFormat="1" ht="15" customHeight="1" x14ac:dyDescent="0.15">
      <c r="A26" s="19"/>
      <c r="B26" s="272"/>
      <c r="C26" s="273"/>
      <c r="D26" s="274"/>
      <c r="E26" s="274"/>
      <c r="F26" s="274"/>
      <c r="G26" s="274"/>
      <c r="H26" s="274"/>
      <c r="I26" s="274"/>
      <c r="J26" s="19"/>
      <c r="K26" s="275"/>
      <c r="L26" s="275"/>
      <c r="M26" s="276"/>
      <c r="N26" s="276"/>
      <c r="O26" s="276"/>
      <c r="P26" s="276"/>
      <c r="Q26" s="276"/>
      <c r="R26" s="276"/>
      <c r="S26" s="19"/>
    </row>
    <row r="27" spans="1:19" s="123" customFormat="1" ht="15" customHeight="1" x14ac:dyDescent="0.15">
      <c r="A27" s="19"/>
      <c r="B27" s="272"/>
      <c r="C27" s="273"/>
      <c r="D27" s="277"/>
      <c r="E27" s="277"/>
      <c r="F27" s="277"/>
      <c r="G27" s="277"/>
      <c r="H27" s="277"/>
      <c r="I27" s="277"/>
      <c r="J27" s="19"/>
      <c r="K27" s="278"/>
      <c r="L27" s="278"/>
      <c r="M27" s="276"/>
      <c r="N27" s="276"/>
      <c r="O27" s="276"/>
      <c r="P27" s="276"/>
      <c r="Q27" s="276"/>
      <c r="R27" s="276"/>
      <c r="S27" s="19"/>
    </row>
    <row r="28" spans="1:19" s="123" customFormat="1" ht="15" customHeight="1" x14ac:dyDescent="0.15">
      <c r="A28" s="19"/>
      <c r="B28" s="272"/>
      <c r="C28" s="273"/>
      <c r="D28" s="277"/>
      <c r="E28" s="277"/>
      <c r="F28" s="277"/>
      <c r="G28" s="277"/>
      <c r="H28" s="277"/>
      <c r="I28" s="277"/>
      <c r="J28" s="19"/>
      <c r="K28" s="278"/>
      <c r="L28" s="278"/>
      <c r="M28" s="276"/>
      <c r="N28" s="276"/>
      <c r="O28" s="276"/>
      <c r="P28" s="276"/>
      <c r="Q28" s="276"/>
      <c r="R28" s="276"/>
      <c r="S28" s="19"/>
    </row>
    <row r="29" spans="1:19" s="123" customFormat="1" ht="15" customHeight="1" x14ac:dyDescent="0.15">
      <c r="A29" s="19"/>
      <c r="B29" s="272"/>
      <c r="C29" s="273"/>
      <c r="D29" s="277"/>
      <c r="E29" s="277"/>
      <c r="F29" s="277"/>
      <c r="G29" s="277"/>
      <c r="H29" s="277"/>
      <c r="I29" s="277"/>
      <c r="J29" s="19"/>
      <c r="K29" s="278"/>
      <c r="L29" s="278"/>
      <c r="M29" s="276"/>
      <c r="N29" s="276"/>
      <c r="O29" s="276"/>
      <c r="P29" s="276"/>
      <c r="Q29" s="276"/>
      <c r="R29" s="276"/>
      <c r="S29" s="19"/>
    </row>
    <row r="30" spans="1:19" s="123" customFormat="1" ht="15" customHeight="1" x14ac:dyDescent="0.15">
      <c r="A30" s="19"/>
      <c r="B30" s="272"/>
      <c r="C30" s="273"/>
      <c r="D30" s="277"/>
      <c r="E30" s="277"/>
      <c r="F30" s="277"/>
      <c r="G30" s="277"/>
      <c r="H30" s="277"/>
      <c r="I30" s="277"/>
      <c r="J30" s="19"/>
      <c r="K30" s="278"/>
      <c r="L30" s="278"/>
      <c r="M30" s="276"/>
      <c r="N30" s="276"/>
      <c r="O30" s="276"/>
      <c r="P30" s="276"/>
      <c r="Q30" s="276"/>
      <c r="R30" s="276"/>
      <c r="S30" s="19"/>
    </row>
    <row r="31" spans="1:19" s="123" customFormat="1" ht="15" customHeight="1" x14ac:dyDescent="0.15">
      <c r="A31" s="19"/>
      <c r="B31" s="272"/>
      <c r="C31" s="273"/>
      <c r="D31" s="277"/>
      <c r="E31" s="277"/>
      <c r="F31" s="277"/>
      <c r="G31" s="277"/>
      <c r="H31" s="277"/>
      <c r="I31" s="277"/>
      <c r="J31" s="19"/>
      <c r="K31" s="278"/>
      <c r="L31" s="279"/>
      <c r="M31" s="276"/>
      <c r="N31" s="276"/>
      <c r="O31" s="276"/>
      <c r="P31" s="276"/>
      <c r="Q31" s="276"/>
      <c r="R31" s="276"/>
      <c r="S31" s="19"/>
    </row>
    <row r="32" spans="1:19" s="123" customFormat="1" ht="15" customHeight="1" x14ac:dyDescent="0.15">
      <c r="A32" s="19"/>
      <c r="B32" s="272"/>
      <c r="C32" s="273"/>
      <c r="D32" s="277"/>
      <c r="E32" s="277"/>
      <c r="F32" s="280"/>
      <c r="G32" s="277"/>
      <c r="H32" s="277"/>
      <c r="I32" s="277"/>
      <c r="J32" s="19"/>
      <c r="K32" s="278"/>
      <c r="L32" s="278"/>
      <c r="M32" s="281"/>
      <c r="N32" s="276"/>
      <c r="O32" s="276"/>
      <c r="P32" s="276"/>
      <c r="Q32" s="276"/>
      <c r="R32" s="276"/>
      <c r="S32" s="19"/>
    </row>
    <row r="33" spans="1:20" s="123" customFormat="1" ht="15" customHeight="1" x14ac:dyDescent="0.15">
      <c r="A33" s="19"/>
      <c r="B33" s="282"/>
      <c r="C33" s="273"/>
      <c r="D33" s="277"/>
      <c r="E33" s="277"/>
      <c r="F33" s="277"/>
      <c r="G33" s="277"/>
      <c r="H33" s="277"/>
      <c r="I33" s="277"/>
      <c r="J33" s="19"/>
      <c r="K33" s="278"/>
      <c r="L33" s="278"/>
      <c r="M33" s="276"/>
      <c r="N33" s="276"/>
      <c r="O33" s="276"/>
      <c r="P33" s="276"/>
      <c r="Q33" s="276"/>
      <c r="R33" s="276"/>
      <c r="S33" s="19"/>
    </row>
    <row r="34" spans="1:20" s="123" customFormat="1" ht="15" customHeight="1" x14ac:dyDescent="0.15">
      <c r="A34" s="19"/>
      <c r="B34" s="272"/>
      <c r="C34" s="273"/>
      <c r="D34" s="277"/>
      <c r="E34" s="277"/>
      <c r="F34" s="277"/>
      <c r="G34" s="277"/>
      <c r="H34" s="277"/>
      <c r="I34" s="277"/>
      <c r="J34" s="19"/>
      <c r="K34" s="278"/>
      <c r="L34" s="278"/>
      <c r="M34" s="276"/>
      <c r="N34" s="276"/>
      <c r="O34" s="276"/>
      <c r="P34" s="276"/>
      <c r="Q34" s="276"/>
      <c r="R34" s="276"/>
      <c r="S34" s="19"/>
    </row>
    <row r="35" spans="1:20" s="123" customFormat="1" ht="15" customHeight="1" x14ac:dyDescent="0.15">
      <c r="A35" s="19"/>
      <c r="B35" s="272"/>
      <c r="C35" s="273"/>
      <c r="D35" s="277"/>
      <c r="E35" s="277"/>
      <c r="F35" s="277"/>
      <c r="G35" s="277"/>
      <c r="H35" s="277"/>
      <c r="I35" s="277"/>
      <c r="J35" s="19"/>
      <c r="K35" s="278"/>
      <c r="L35" s="278"/>
      <c r="M35" s="276"/>
      <c r="N35" s="276"/>
      <c r="O35" s="276"/>
      <c r="P35" s="276"/>
      <c r="Q35" s="276"/>
      <c r="R35" s="276"/>
      <c r="S35" s="19"/>
    </row>
    <row r="36" spans="1:20" s="123" customFormat="1" ht="15" customHeight="1" x14ac:dyDescent="0.15">
      <c r="A36" s="19"/>
      <c r="B36" s="272"/>
      <c r="C36" s="273"/>
      <c r="D36" s="277"/>
      <c r="E36" s="277"/>
      <c r="F36" s="277"/>
      <c r="G36" s="277"/>
      <c r="H36" s="280"/>
      <c r="I36" s="280"/>
      <c r="J36" s="19"/>
      <c r="K36" s="279"/>
      <c r="L36" s="279"/>
      <c r="M36" s="276"/>
      <c r="N36" s="276"/>
      <c r="O36" s="276"/>
      <c r="P36" s="276"/>
      <c r="Q36" s="276"/>
      <c r="R36" s="276"/>
      <c r="S36" s="19"/>
    </row>
    <row r="37" spans="1:20" s="123" customFormat="1" ht="15" customHeight="1" x14ac:dyDescent="0.15">
      <c r="A37" s="19"/>
      <c r="B37" s="272"/>
      <c r="C37" s="273"/>
      <c r="D37" s="277"/>
      <c r="E37" s="277"/>
      <c r="F37" s="277"/>
      <c r="G37" s="280"/>
      <c r="H37" s="277"/>
      <c r="I37" s="277"/>
      <c r="J37" s="19"/>
      <c r="K37" s="278"/>
      <c r="L37" s="278"/>
      <c r="M37" s="276"/>
      <c r="N37" s="276"/>
      <c r="O37" s="276"/>
      <c r="P37" s="276"/>
      <c r="Q37" s="276"/>
      <c r="R37" s="276"/>
      <c r="S37" s="19"/>
    </row>
    <row r="38" spans="1:20" s="123" customFormat="1" ht="15" customHeight="1" x14ac:dyDescent="0.15">
      <c r="A38" s="19"/>
      <c r="B38" s="282"/>
      <c r="C38" s="273"/>
      <c r="D38" s="277"/>
      <c r="E38" s="277"/>
      <c r="F38" s="277"/>
      <c r="G38" s="277"/>
      <c r="H38" s="277"/>
      <c r="I38" s="277"/>
      <c r="J38" s="19"/>
      <c r="K38" s="278"/>
      <c r="L38" s="278"/>
      <c r="M38" s="276"/>
      <c r="N38" s="276"/>
      <c r="O38" s="276"/>
      <c r="P38" s="276"/>
      <c r="Q38" s="276"/>
      <c r="R38" s="276"/>
      <c r="S38" s="19"/>
    </row>
    <row r="39" spans="1:20" s="123" customFormat="1" ht="15" customHeight="1" x14ac:dyDescent="0.15">
      <c r="A39" s="19"/>
      <c r="B39" s="272"/>
      <c r="C39" s="273"/>
      <c r="D39" s="277"/>
      <c r="E39" s="277"/>
      <c r="F39" s="277"/>
      <c r="G39" s="277"/>
      <c r="H39" s="277"/>
      <c r="I39" s="277"/>
      <c r="J39" s="19"/>
      <c r="K39" s="278"/>
      <c r="L39" s="278"/>
      <c r="M39" s="276"/>
      <c r="N39" s="276"/>
      <c r="O39" s="276"/>
      <c r="P39" s="276"/>
      <c r="Q39" s="276"/>
      <c r="R39" s="276"/>
      <c r="S39" s="19"/>
    </row>
    <row r="40" spans="1:20" s="123" customFormat="1" ht="15" customHeight="1" x14ac:dyDescent="0.15">
      <c r="A40" s="19"/>
      <c r="B40" s="272"/>
      <c r="C40" s="273"/>
      <c r="D40" s="277"/>
      <c r="E40" s="277"/>
      <c r="F40" s="277"/>
      <c r="G40" s="277"/>
      <c r="H40" s="277"/>
      <c r="I40" s="277"/>
      <c r="J40" s="19"/>
      <c r="K40" s="278"/>
      <c r="L40" s="278"/>
      <c r="M40" s="276"/>
      <c r="N40" s="276"/>
      <c r="O40" s="276"/>
      <c r="P40" s="276"/>
      <c r="Q40" s="276"/>
      <c r="R40" s="276"/>
      <c r="S40" s="19"/>
    </row>
    <row r="41" spans="1:20" s="123" customFormat="1" ht="15" customHeight="1" x14ac:dyDescent="0.15">
      <c r="A41" s="19"/>
      <c r="B41" s="19"/>
      <c r="C41" s="23"/>
      <c r="D41" s="129"/>
      <c r="E41" s="129"/>
      <c r="F41" s="129"/>
      <c r="G41" s="129"/>
      <c r="H41" s="129"/>
      <c r="I41" s="129"/>
      <c r="J41" s="19"/>
      <c r="K41" s="130"/>
      <c r="L41" s="130"/>
      <c r="S41" s="19"/>
    </row>
    <row r="42" spans="1:20" s="123" customFormat="1" ht="15" customHeight="1" x14ac:dyDescent="0.15">
      <c r="A42" s="19"/>
      <c r="B42" s="19"/>
      <c r="C42" s="23"/>
      <c r="D42" s="90"/>
      <c r="E42" s="90"/>
      <c r="F42" s="90"/>
      <c r="G42" s="90"/>
      <c r="H42" s="90"/>
      <c r="I42" s="90"/>
      <c r="J42" s="19"/>
      <c r="K42" s="91"/>
      <c r="L42" s="91"/>
      <c r="S42" s="19"/>
    </row>
    <row r="43" spans="1:20" s="123" customFormat="1" ht="15" customHeight="1" x14ac:dyDescent="0.15">
      <c r="A43" s="19"/>
      <c r="B43" s="19"/>
      <c r="C43" s="23"/>
      <c r="D43" s="90"/>
      <c r="E43" s="90"/>
      <c r="F43" s="90"/>
      <c r="G43" s="90"/>
      <c r="H43" s="90"/>
      <c r="I43" s="90"/>
      <c r="J43" s="19"/>
      <c r="K43" s="91"/>
      <c r="L43" s="91"/>
      <c r="S43" s="19"/>
    </row>
    <row r="44" spans="1:20" s="268" customFormat="1" ht="13.5" customHeight="1" x14ac:dyDescent="0.15">
      <c r="C44" s="268">
        <v>2007</v>
      </c>
      <c r="D44" s="268">
        <v>2008</v>
      </c>
      <c r="E44" s="268">
        <v>2009</v>
      </c>
      <c r="F44" s="268">
        <v>2010</v>
      </c>
      <c r="G44" s="268">
        <v>2011</v>
      </c>
      <c r="H44" s="268">
        <v>2012</v>
      </c>
      <c r="I44" s="268">
        <v>2013</v>
      </c>
      <c r="J44" s="268">
        <v>2014</v>
      </c>
      <c r="K44" s="268">
        <v>2015</v>
      </c>
      <c r="L44" s="268">
        <v>2016</v>
      </c>
      <c r="M44" s="268">
        <v>2017</v>
      </c>
      <c r="N44" s="268">
        <v>2018</v>
      </c>
      <c r="O44" s="268">
        <v>2019</v>
      </c>
      <c r="P44" s="268">
        <v>2020</v>
      </c>
      <c r="Q44" s="268">
        <v>2021</v>
      </c>
    </row>
    <row r="45" spans="1:20" s="269" customFormat="1" ht="15" customHeight="1" x14ac:dyDescent="0.15">
      <c r="B45" s="283" t="s">
        <v>103</v>
      </c>
      <c r="C45" s="533" t="e">
        <f>連BS!#REF!</f>
        <v>#REF!</v>
      </c>
      <c r="D45" s="533">
        <f>連BS!D16</f>
        <v>12488</v>
      </c>
      <c r="E45" s="533">
        <f>連BS!E16</f>
        <v>13558</v>
      </c>
      <c r="F45" s="533">
        <f>連BS!F16</f>
        <v>12774</v>
      </c>
      <c r="G45" s="533">
        <f>連BS!G16</f>
        <v>13120</v>
      </c>
      <c r="H45" s="533">
        <f>連BS!H16</f>
        <v>15235</v>
      </c>
      <c r="I45" s="533">
        <f>連BS!I16</f>
        <v>13845</v>
      </c>
      <c r="J45" s="533">
        <f>連BS!J16</f>
        <v>16149</v>
      </c>
      <c r="K45" s="533">
        <f>連BS!K16</f>
        <v>15492</v>
      </c>
      <c r="L45" s="533">
        <f>連BS!L16</f>
        <v>13130</v>
      </c>
      <c r="M45" s="533">
        <f>連BS!M16</f>
        <v>13528</v>
      </c>
      <c r="N45" s="533">
        <f>連BS!N16</f>
        <v>11931</v>
      </c>
      <c r="O45" s="533">
        <f>連BS!O16</f>
        <v>12708</v>
      </c>
      <c r="P45" s="533">
        <f>連BS!P16</f>
        <v>13168</v>
      </c>
      <c r="Q45" s="533">
        <f>連BS!Q16</f>
        <v>15150</v>
      </c>
    </row>
    <row r="46" spans="1:20" s="268" customFormat="1" ht="10.5" customHeight="1" x14ac:dyDescent="0.15">
      <c r="B46" s="283" t="s">
        <v>251</v>
      </c>
      <c r="C46" s="284" t="e">
        <f>安全性!#REF!</f>
        <v>#REF!</v>
      </c>
      <c r="D46" s="284">
        <f>安全性!D15</f>
        <v>2.8084930249921851</v>
      </c>
      <c r="E46" s="284">
        <f>安全性!E15</f>
        <v>2.600125571428626</v>
      </c>
      <c r="F46" s="284">
        <f>安全性!F15</f>
        <v>2.7619360916276716</v>
      </c>
      <c r="G46" s="284">
        <f>安全性!G15</f>
        <v>2.0542172051176104</v>
      </c>
      <c r="H46" s="284">
        <f>安全性!H15</f>
        <v>1.7180268123235123</v>
      </c>
      <c r="I46" s="284">
        <f>安全性!I15</f>
        <v>2.0653967179914963</v>
      </c>
      <c r="J46" s="284">
        <f>安全性!J15</f>
        <v>2.1416273912224142</v>
      </c>
      <c r="K46" s="284">
        <f>安全性!K15</f>
        <v>1.2539028439350486</v>
      </c>
      <c r="L46" s="284">
        <f>安全性!L15</f>
        <v>0.78277170795213902</v>
      </c>
      <c r="M46" s="284">
        <f>安全性!M15</f>
        <v>1.5687946867933908</v>
      </c>
      <c r="N46" s="284">
        <f>安全性!N15</f>
        <v>1.4474481771688867</v>
      </c>
      <c r="O46" s="284">
        <f>安全性!O15</f>
        <v>1.8625964995180888</v>
      </c>
      <c r="P46" s="284">
        <f>安全性!P15</f>
        <v>2.1367666282423743</v>
      </c>
      <c r="Q46" s="284">
        <f>安全性!Q15</f>
        <v>2.4831143974843153</v>
      </c>
      <c r="R46" s="270"/>
      <c r="S46" s="270"/>
      <c r="T46" s="270"/>
    </row>
    <row r="47" spans="1:20" s="268" customFormat="1" ht="13.5" customHeight="1" x14ac:dyDescent="0.15">
      <c r="B47" s="268" t="s">
        <v>121</v>
      </c>
      <c r="C47" s="286" t="e">
        <f>連BS!#REF!</f>
        <v>#REF!</v>
      </c>
      <c r="D47" s="286">
        <f>連BS!D35</f>
        <v>5676</v>
      </c>
      <c r="E47" s="286">
        <f>連BS!E35</f>
        <v>6172</v>
      </c>
      <c r="F47" s="286">
        <f>連BS!F35</f>
        <v>7191</v>
      </c>
      <c r="G47" s="286">
        <f>連BS!G35</f>
        <v>10012</v>
      </c>
      <c r="H47" s="286">
        <f>連BS!H35</f>
        <v>11271</v>
      </c>
      <c r="I47" s="286">
        <f>連BS!I35</f>
        <v>11221</v>
      </c>
      <c r="J47" s="286">
        <f>連BS!J35</f>
        <v>10446</v>
      </c>
      <c r="K47" s="286">
        <f>連BS!K35</f>
        <v>10146</v>
      </c>
      <c r="L47" s="286">
        <f>連BS!L35</f>
        <v>10182</v>
      </c>
      <c r="M47" s="286">
        <f>連BS!M35</f>
        <v>8755</v>
      </c>
      <c r="N47" s="286">
        <f>連BS!N35</f>
        <v>9014</v>
      </c>
      <c r="O47" s="286">
        <f>連BS!O35</f>
        <v>7932</v>
      </c>
      <c r="P47" s="286">
        <f>連BS!P35</f>
        <v>6409</v>
      </c>
      <c r="Q47" s="286">
        <f>連BS!Q35</f>
        <v>5320</v>
      </c>
    </row>
    <row r="48" spans="1:20" s="268" customFormat="1" ht="10.5" customHeight="1" x14ac:dyDescent="0.15">
      <c r="B48" s="269" t="s">
        <v>252</v>
      </c>
      <c r="C48" s="271" t="e">
        <f>安全性!#REF!</f>
        <v>#REF!</v>
      </c>
      <c r="D48" s="271">
        <f>安全性!D16</f>
        <v>0.48128815030935718</v>
      </c>
      <c r="E48" s="271">
        <f>安全性!E16</f>
        <v>0.48759751322994599</v>
      </c>
      <c r="F48" s="271">
        <f>安全性!F16</f>
        <v>0.54503761657956473</v>
      </c>
      <c r="G48" s="271">
        <f>安全性!G16</f>
        <v>0.71412705225013051</v>
      </c>
      <c r="H48" s="271">
        <f>安全性!H16</f>
        <v>0.75336991412482768</v>
      </c>
      <c r="I48" s="271">
        <f>安全性!I16</f>
        <v>0.69435471175613594</v>
      </c>
      <c r="J48" s="271">
        <f>安全性!J16</f>
        <v>0.62999885480805429</v>
      </c>
      <c r="K48" s="271">
        <f>安全性!K16</f>
        <v>0.89801525371798097</v>
      </c>
      <c r="L48" s="271">
        <f>安全性!L16</f>
        <v>2.0479031474309362</v>
      </c>
      <c r="M48" s="271">
        <f>安全性!M16</f>
        <v>1.1757596862226036</v>
      </c>
      <c r="N48" s="271">
        <f>安全性!N16</f>
        <v>0.7820353310713416</v>
      </c>
      <c r="O48" s="271">
        <f>安全性!O16</f>
        <v>0.60628114193826232</v>
      </c>
      <c r="P48" s="271">
        <f>安全性!P16</f>
        <v>0.49983700653533603</v>
      </c>
      <c r="Q48" s="271">
        <f>安全性!Q16</f>
        <v>0.37904085095584994</v>
      </c>
    </row>
    <row r="49" spans="2:17" s="268" customFormat="1" ht="13.5" customHeight="1" x14ac:dyDescent="0.15">
      <c r="B49" s="285" t="s">
        <v>241</v>
      </c>
      <c r="C49" s="288" t="e">
        <f>安全性!#REF!</f>
        <v>#REF!</v>
      </c>
      <c r="D49" s="288">
        <f>安全性!D9</f>
        <v>11793</v>
      </c>
      <c r="E49" s="288">
        <f>安全性!E9</f>
        <v>12658</v>
      </c>
      <c r="F49" s="288">
        <f>安全性!F9</f>
        <v>13194</v>
      </c>
      <c r="G49" s="288">
        <f>安全性!G9</f>
        <v>14020</v>
      </c>
      <c r="H49" s="288">
        <f>安全性!H9</f>
        <v>14961</v>
      </c>
      <c r="I49" s="288">
        <f>安全性!I9</f>
        <v>16160</v>
      </c>
      <c r="J49" s="288">
        <f>安全性!J9</f>
        <v>16582</v>
      </c>
      <c r="K49" s="288">
        <f>安全性!K9</f>
        <v>11299</v>
      </c>
      <c r="L49" s="288">
        <f>安全性!L9</f>
        <v>4971</v>
      </c>
      <c r="M49" s="288">
        <f>安全性!M9</f>
        <v>7446</v>
      </c>
      <c r="N49" s="288">
        <f>安全性!N9</f>
        <v>11527</v>
      </c>
      <c r="O49" s="288">
        <f>安全性!O9</f>
        <v>13084</v>
      </c>
      <c r="P49" s="288">
        <f>安全性!P9</f>
        <v>12822</v>
      </c>
      <c r="Q49" s="288">
        <f>安全性!Q9</f>
        <v>14037</v>
      </c>
    </row>
    <row r="50" spans="2:17" s="268" customFormat="1" ht="10.5" x14ac:dyDescent="0.15">
      <c r="B50" s="285" t="s">
        <v>243</v>
      </c>
      <c r="C50" s="284" t="e">
        <f>安全性!#REF!</f>
        <v>#REF!</v>
      </c>
      <c r="D50" s="284">
        <f>安全性!D18</f>
        <v>0.64928016769469188</v>
      </c>
      <c r="E50" s="284">
        <f>安全性!E18</f>
        <v>0.64154489857296337</v>
      </c>
      <c r="F50" s="284">
        <f>安全性!F18</f>
        <v>0.66084662378495196</v>
      </c>
      <c r="G50" s="284">
        <f>安全性!G18</f>
        <v>0.60609259678381033</v>
      </c>
      <c r="H50" s="284">
        <f>安全性!H18</f>
        <v>0.56443859123937068</v>
      </c>
      <c r="I50" s="284">
        <f>安全性!I18</f>
        <v>0.64469731786092699</v>
      </c>
      <c r="J50" s="284">
        <f>安全性!J18</f>
        <v>0.62349313817657503</v>
      </c>
      <c r="K50" s="284">
        <f>安全性!K18</f>
        <v>0.44070786105348392</v>
      </c>
      <c r="L50" s="284">
        <f>安全性!L18</f>
        <v>0.21327441406488776</v>
      </c>
      <c r="M50" s="284">
        <f>安全性!M18</f>
        <v>0.33416125359216825</v>
      </c>
      <c r="N50" s="284">
        <f>安全性!N18</f>
        <v>0.55033651185226107</v>
      </c>
      <c r="O50" s="284">
        <f>安全性!O18</f>
        <v>0.63389852794309398</v>
      </c>
      <c r="P50" s="284">
        <f>安全性!P18</f>
        <v>0.65496254700778567</v>
      </c>
      <c r="Q50" s="284">
        <f>安全性!Q18</f>
        <v>0.68569687202422791</v>
      </c>
    </row>
    <row r="51" spans="2:17" s="268" customFormat="1" ht="10.5" x14ac:dyDescent="0.15">
      <c r="B51" s="268" t="s">
        <v>192</v>
      </c>
      <c r="C51" s="290" t="e">
        <f>効率・成長性!#REF!</f>
        <v>#REF!</v>
      </c>
      <c r="D51" s="290">
        <f>効率・成長性!D7</f>
        <v>1.2609718157560881</v>
      </c>
      <c r="E51" s="290">
        <f>効率・成長性!E7</f>
        <v>1.3192314115931512</v>
      </c>
      <c r="F51" s="290">
        <f>効率・成長性!F7</f>
        <v>1.3163452736781875</v>
      </c>
      <c r="G51" s="290">
        <f>効率・成長性!G7</f>
        <v>1.2986230867177457</v>
      </c>
      <c r="H51" s="290">
        <f>効率・成長性!H7</f>
        <v>1.3136410941391083</v>
      </c>
      <c r="I51" s="290">
        <f>効率・成長性!I7</f>
        <v>1.1358658323903181</v>
      </c>
      <c r="J51" s="290">
        <f>効率・成長性!J7</f>
        <v>1.2581903783595052</v>
      </c>
      <c r="K51" s="290">
        <f>効率・成長性!K7</f>
        <v>1.1672393654282411</v>
      </c>
      <c r="L51" s="290">
        <f>効率・成長性!L7</f>
        <v>1.2172425477486484</v>
      </c>
      <c r="M51" s="290">
        <f>効率・成長性!M7</f>
        <v>1.3608546102107693</v>
      </c>
      <c r="N51" s="290">
        <f>効率・成長性!N7</f>
        <v>1.4061551905360108</v>
      </c>
      <c r="O51" s="290">
        <f>効率・成長性!O7</f>
        <v>1.1369747727604071</v>
      </c>
      <c r="P51" s="290">
        <f>効率・成長性!P7</f>
        <v>1.1369747727604071</v>
      </c>
      <c r="Q51" s="290">
        <f>効率・成長性!Q7</f>
        <v>1.1766017416683576</v>
      </c>
    </row>
    <row r="52" spans="2:17" s="268" customFormat="1" ht="10.5" x14ac:dyDescent="0.15">
      <c r="B52" s="268" t="s">
        <v>317</v>
      </c>
      <c r="C52" s="290" t="e">
        <f>効率・成長性!#REF!</f>
        <v>#REF!</v>
      </c>
      <c r="D52" s="290">
        <f>効率・成長性!D8</f>
        <v>4.0311325585285065</v>
      </c>
      <c r="E52" s="290">
        <f>効率・成長性!E8</f>
        <v>4.2193803756388188</v>
      </c>
      <c r="F52" s="290">
        <f>効率・成長性!F8</f>
        <v>3.9102306146181141</v>
      </c>
      <c r="G52" s="290">
        <f>効率・成長性!G8</f>
        <v>3.2532622216862284</v>
      </c>
      <c r="H52" s="290">
        <f>効率・成長性!H8</f>
        <v>3.0637363898235956</v>
      </c>
      <c r="I52" s="290">
        <f>効率・成長性!I8</f>
        <v>2.6044394587243787</v>
      </c>
      <c r="J52" s="290">
        <f>効率・成長性!J8</f>
        <v>2.9998879909240799</v>
      </c>
      <c r="K52" s="290">
        <f>効率・成長性!K8</f>
        <v>2.9606275675203211</v>
      </c>
      <c r="L52" s="290">
        <f>効率・成長性!L8</f>
        <v>2.9310701767149716</v>
      </c>
      <c r="M52" s="290">
        <f>効率・成長性!M8</f>
        <v>3.276607317156115</v>
      </c>
      <c r="N52" s="290">
        <f>効率・成長性!N8</f>
        <v>3.4208197766369675</v>
      </c>
      <c r="O52" s="290">
        <f>効率・成長性!O8</f>
        <v>2.7899812892646643</v>
      </c>
      <c r="P52" s="290">
        <f>効率・成長性!P8</f>
        <v>3.0655650306351108</v>
      </c>
      <c r="Q52" s="290">
        <f>効率・成長性!Q8</f>
        <v>3.5554499058357685</v>
      </c>
    </row>
    <row r="53" spans="2:17" s="268" customFormat="1" ht="10.5" x14ac:dyDescent="0.15"/>
    <row r="54" spans="2:17" s="268" customFormat="1" ht="10.5" x14ac:dyDescent="0.15"/>
    <row r="55" spans="2:17" s="268" customFormat="1" ht="10.5" x14ac:dyDescent="0.15"/>
    <row r="56" spans="2:17" s="268" customFormat="1" ht="10.5" x14ac:dyDescent="0.15"/>
    <row r="57" spans="2:17" s="268" customFormat="1" ht="10.5" x14ac:dyDescent="0.15"/>
    <row r="58" spans="2:17" s="267" customFormat="1" ht="10.5" x14ac:dyDescent="0.15"/>
    <row r="59" spans="2:17" s="267" customFormat="1" ht="10.5" x14ac:dyDescent="0.15"/>
    <row r="60" spans="2:17" s="267" customFormat="1" ht="10.5" x14ac:dyDescent="0.15"/>
    <row r="61" spans="2:17" s="267" customFormat="1" ht="10.5" x14ac:dyDescent="0.15"/>
    <row r="62" spans="2:17" s="267" customFormat="1" ht="10.5" x14ac:dyDescent="0.15"/>
    <row r="63" spans="2:17" s="267" customFormat="1" ht="10.5" x14ac:dyDescent="0.15"/>
    <row r="64" spans="2:17" s="267" customFormat="1" ht="10.5" x14ac:dyDescent="0.15"/>
    <row r="65" s="267" customFormat="1" ht="10.5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39997558519241921"/>
    <pageSetUpPr fitToPage="1"/>
  </sheetPr>
  <dimension ref="A1:T65"/>
  <sheetViews>
    <sheetView showGridLines="0" zoomScaleNormal="100" zoomScaleSheetLayoutView="100" workbookViewId="0">
      <selection activeCell="B1" sqref="B1"/>
    </sheetView>
  </sheetViews>
  <sheetFormatPr defaultColWidth="9" defaultRowHeight="13.5" x14ac:dyDescent="0.15"/>
  <cols>
    <col min="1" max="1" width="2.625" style="10" customWidth="1"/>
    <col min="2" max="2" width="10.25" style="10" customWidth="1"/>
    <col min="3" max="9" width="8.625" style="10" customWidth="1"/>
    <col min="10" max="10" width="7.25" style="10" customWidth="1"/>
    <col min="11" max="12" width="8.625" style="10" customWidth="1"/>
    <col min="13" max="18" width="9" style="10"/>
    <col min="19" max="19" width="2.625" style="10" customWidth="1"/>
    <col min="20" max="16384" width="9" style="10"/>
  </cols>
  <sheetData>
    <row r="1" spans="1:19" ht="13.5" customHeight="1" x14ac:dyDescent="0.15"/>
    <row r="2" spans="1:19" ht="22.5" customHeight="1" x14ac:dyDescent="0.15">
      <c r="A2" s="11"/>
      <c r="B2" s="12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2.5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2"/>
      <c r="K3" s="14"/>
      <c r="L3" s="14"/>
      <c r="S3" s="12"/>
    </row>
    <row r="4" spans="1:19" s="262" customFormat="1" ht="15" customHeight="1" x14ac:dyDescent="0.15">
      <c r="A4" s="263"/>
      <c r="B4" s="264" t="s">
        <v>341</v>
      </c>
      <c r="C4" s="265"/>
      <c r="D4" s="265"/>
      <c r="E4" s="265"/>
      <c r="F4" s="265"/>
      <c r="G4" s="265"/>
      <c r="H4" s="266"/>
      <c r="I4" s="266"/>
      <c r="J4" s="263"/>
      <c r="K4" s="264" t="s">
        <v>342</v>
      </c>
      <c r="L4" s="265"/>
      <c r="M4" s="265"/>
      <c r="N4" s="265"/>
      <c r="O4" s="265"/>
      <c r="P4" s="265"/>
      <c r="Q4" s="266"/>
      <c r="R4" s="266"/>
      <c r="S4" s="263"/>
    </row>
    <row r="5" spans="1:19" s="123" customFormat="1" ht="15" customHeight="1" x14ac:dyDescent="0.15">
      <c r="A5" s="19"/>
      <c r="B5" s="19"/>
      <c r="C5" s="19"/>
      <c r="D5" s="129"/>
      <c r="E5" s="129"/>
      <c r="F5" s="129"/>
      <c r="G5" s="129"/>
      <c r="H5" s="129"/>
      <c r="I5" s="129"/>
      <c r="J5" s="19"/>
      <c r="K5" s="130"/>
      <c r="L5" s="130"/>
      <c r="S5" s="19"/>
    </row>
    <row r="6" spans="1:19" s="123" customFormat="1" ht="15" customHeight="1" x14ac:dyDescent="0.15">
      <c r="A6" s="19"/>
      <c r="B6" s="19"/>
      <c r="C6" s="23"/>
      <c r="D6" s="259"/>
      <c r="E6" s="259"/>
      <c r="F6" s="259"/>
      <c r="G6" s="259"/>
      <c r="H6" s="259"/>
      <c r="I6" s="259"/>
      <c r="J6" s="19"/>
      <c r="K6" s="260"/>
      <c r="L6" s="260"/>
      <c r="S6" s="19"/>
    </row>
    <row r="7" spans="1:19" s="123" customFormat="1" ht="15" customHeight="1" x14ac:dyDescent="0.15">
      <c r="A7" s="19"/>
      <c r="B7" s="19"/>
      <c r="C7" s="23"/>
      <c r="D7" s="127"/>
      <c r="E7" s="127"/>
      <c r="F7" s="127"/>
      <c r="G7" s="127"/>
      <c r="H7" s="127"/>
      <c r="I7" s="127"/>
      <c r="J7" s="19"/>
      <c r="K7" s="128"/>
      <c r="L7" s="128"/>
      <c r="S7" s="19"/>
    </row>
    <row r="8" spans="1:19" s="123" customFormat="1" ht="15" customHeight="1" x14ac:dyDescent="0.15">
      <c r="A8" s="19"/>
      <c r="B8" s="19"/>
      <c r="C8" s="23"/>
      <c r="D8" s="127"/>
      <c r="E8" s="127"/>
      <c r="F8" s="127"/>
      <c r="G8" s="127"/>
      <c r="H8" s="127"/>
      <c r="I8" s="127"/>
      <c r="J8" s="19"/>
      <c r="K8" s="128"/>
      <c r="L8" s="128"/>
      <c r="S8" s="19"/>
    </row>
    <row r="9" spans="1:19" s="123" customFormat="1" ht="15" customHeight="1" x14ac:dyDescent="0.15">
      <c r="A9" s="19"/>
      <c r="B9" s="19"/>
      <c r="C9" s="23"/>
      <c r="D9" s="127"/>
      <c r="E9" s="127"/>
      <c r="F9" s="127"/>
      <c r="G9" s="127"/>
      <c r="H9" s="127"/>
      <c r="I9" s="127"/>
      <c r="J9" s="19"/>
      <c r="K9" s="128"/>
      <c r="L9" s="128"/>
      <c r="S9" s="19"/>
    </row>
    <row r="10" spans="1:19" s="123" customFormat="1" ht="15" customHeight="1" x14ac:dyDescent="0.15">
      <c r="A10" s="19"/>
      <c r="B10" s="19"/>
      <c r="C10" s="23"/>
      <c r="D10" s="127"/>
      <c r="E10" s="127"/>
      <c r="F10" s="127"/>
      <c r="G10" s="127"/>
      <c r="H10" s="127"/>
      <c r="I10" s="127"/>
      <c r="J10" s="19"/>
      <c r="K10" s="128"/>
      <c r="L10" s="128"/>
      <c r="S10" s="19"/>
    </row>
    <row r="11" spans="1:19" s="123" customFormat="1" ht="15" customHeight="1" x14ac:dyDescent="0.15">
      <c r="A11" s="19"/>
      <c r="B11" s="19"/>
      <c r="C11" s="23"/>
      <c r="D11" s="127"/>
      <c r="E11" s="127"/>
      <c r="F11" s="127"/>
      <c r="G11" s="127"/>
      <c r="H11" s="127"/>
      <c r="I11" s="127"/>
      <c r="J11" s="19"/>
      <c r="K11" s="128"/>
      <c r="L11" s="91"/>
      <c r="S11" s="19"/>
    </row>
    <row r="12" spans="1:19" s="123" customFormat="1" ht="15" customHeight="1" x14ac:dyDescent="0.15">
      <c r="A12" s="19"/>
      <c r="B12" s="19"/>
      <c r="C12" s="23"/>
      <c r="D12" s="127"/>
      <c r="E12" s="127"/>
      <c r="F12" s="90"/>
      <c r="G12" s="127"/>
      <c r="H12" s="127"/>
      <c r="I12" s="127"/>
      <c r="J12" s="19"/>
      <c r="K12" s="128"/>
      <c r="L12" s="128"/>
      <c r="M12" s="261"/>
      <c r="S12" s="19"/>
    </row>
    <row r="13" spans="1:19" s="123" customFormat="1" ht="15" customHeight="1" x14ac:dyDescent="0.15">
      <c r="A13" s="19"/>
      <c r="B13" s="129"/>
      <c r="C13" s="23"/>
      <c r="D13" s="127"/>
      <c r="E13" s="127"/>
      <c r="F13" s="127"/>
      <c r="G13" s="127"/>
      <c r="H13" s="127"/>
      <c r="I13" s="127"/>
      <c r="J13" s="19"/>
      <c r="K13" s="128"/>
      <c r="L13" s="128"/>
      <c r="S13" s="19"/>
    </row>
    <row r="14" spans="1:19" s="123" customFormat="1" ht="15" customHeight="1" x14ac:dyDescent="0.15">
      <c r="A14" s="19"/>
      <c r="B14" s="19"/>
      <c r="C14" s="23"/>
      <c r="D14" s="127"/>
      <c r="E14" s="127"/>
      <c r="F14" s="127"/>
      <c r="G14" s="127"/>
      <c r="H14" s="127"/>
      <c r="I14" s="127"/>
      <c r="J14" s="19"/>
      <c r="K14" s="128"/>
      <c r="L14" s="128"/>
      <c r="S14" s="19"/>
    </row>
    <row r="15" spans="1:19" s="123" customFormat="1" ht="15" customHeight="1" x14ac:dyDescent="0.15">
      <c r="A15" s="19"/>
      <c r="B15" s="19"/>
      <c r="C15" s="23"/>
      <c r="D15" s="127"/>
      <c r="E15" s="127"/>
      <c r="F15" s="127"/>
      <c r="G15" s="127"/>
      <c r="H15" s="127"/>
      <c r="I15" s="127"/>
      <c r="J15" s="19"/>
      <c r="K15" s="128"/>
      <c r="L15" s="128"/>
      <c r="S15" s="19"/>
    </row>
    <row r="16" spans="1:19" s="123" customFormat="1" ht="15" customHeight="1" x14ac:dyDescent="0.15">
      <c r="A16" s="19"/>
      <c r="B16" s="19"/>
      <c r="C16" s="23"/>
      <c r="D16" s="127"/>
      <c r="E16" s="127"/>
      <c r="F16" s="127"/>
      <c r="G16" s="127"/>
      <c r="H16" s="90"/>
      <c r="I16" s="90"/>
      <c r="J16" s="19"/>
      <c r="K16" s="91"/>
      <c r="L16" s="91"/>
      <c r="S16" s="19"/>
    </row>
    <row r="17" spans="1:19" s="123" customFormat="1" ht="15" customHeight="1" x14ac:dyDescent="0.15">
      <c r="A17" s="19"/>
      <c r="B17" s="19"/>
      <c r="C17" s="23"/>
      <c r="D17" s="127"/>
      <c r="E17" s="127"/>
      <c r="F17" s="127"/>
      <c r="G17" s="90"/>
      <c r="H17" s="127"/>
      <c r="I17" s="127"/>
      <c r="J17" s="19"/>
      <c r="K17" s="128"/>
      <c r="L17" s="128"/>
      <c r="S17" s="19"/>
    </row>
    <row r="18" spans="1:19" s="123" customFormat="1" ht="15" customHeight="1" x14ac:dyDescent="0.15">
      <c r="A18" s="19"/>
      <c r="B18" s="129"/>
      <c r="C18" s="23"/>
      <c r="D18" s="127"/>
      <c r="E18" s="127"/>
      <c r="F18" s="127"/>
      <c r="G18" s="127"/>
      <c r="H18" s="127"/>
      <c r="I18" s="127"/>
      <c r="J18" s="19"/>
      <c r="K18" s="128"/>
      <c r="L18" s="128"/>
      <c r="S18" s="19"/>
    </row>
    <row r="19" spans="1:19" s="123" customFormat="1" ht="15" customHeight="1" x14ac:dyDescent="0.15">
      <c r="A19" s="19"/>
      <c r="B19" s="19"/>
      <c r="C19" s="23"/>
      <c r="D19" s="127"/>
      <c r="E19" s="127"/>
      <c r="F19" s="127"/>
      <c r="G19" s="127"/>
      <c r="H19" s="127"/>
      <c r="I19" s="127"/>
      <c r="J19" s="19"/>
      <c r="K19" s="128"/>
      <c r="L19" s="128"/>
      <c r="S19" s="19"/>
    </row>
    <row r="20" spans="1:19" s="123" customFormat="1" ht="15" customHeight="1" x14ac:dyDescent="0.15">
      <c r="A20" s="19"/>
      <c r="B20" s="19"/>
      <c r="C20" s="23"/>
      <c r="D20" s="127"/>
      <c r="E20" s="127"/>
      <c r="F20" s="127"/>
      <c r="G20" s="127"/>
      <c r="H20" s="127"/>
      <c r="I20" s="127"/>
      <c r="J20" s="19"/>
      <c r="K20" s="128"/>
      <c r="L20" s="128"/>
      <c r="S20" s="19"/>
    </row>
    <row r="21" spans="1:19" s="123" customFormat="1" ht="15" customHeight="1" x14ac:dyDescent="0.15">
      <c r="A21" s="19"/>
      <c r="B21" s="19"/>
      <c r="C21" s="23"/>
      <c r="D21" s="129"/>
      <c r="E21" s="129"/>
      <c r="F21" s="129"/>
      <c r="G21" s="129"/>
      <c r="H21" s="129"/>
      <c r="I21" s="129"/>
      <c r="J21" s="19"/>
      <c r="K21" s="130"/>
      <c r="L21" s="130"/>
      <c r="S21" s="19"/>
    </row>
    <row r="22" spans="1:19" s="123" customFormat="1" ht="15" customHeight="1" x14ac:dyDescent="0.15">
      <c r="A22" s="19"/>
      <c r="B22" s="19"/>
      <c r="C22" s="23"/>
      <c r="D22" s="90"/>
      <c r="E22" s="90"/>
      <c r="F22" s="90"/>
      <c r="G22" s="90"/>
      <c r="H22" s="90"/>
      <c r="I22" s="90"/>
      <c r="J22" s="19"/>
      <c r="K22" s="91"/>
      <c r="L22" s="91"/>
      <c r="S22" s="19"/>
    </row>
    <row r="23" spans="1:19" s="123" customFormat="1" ht="15" customHeight="1" x14ac:dyDescent="0.15">
      <c r="A23" s="19"/>
      <c r="B23" s="19"/>
      <c r="C23" s="23"/>
      <c r="D23" s="90"/>
      <c r="E23" s="90"/>
      <c r="F23" s="90"/>
      <c r="G23" s="90"/>
      <c r="H23" s="90"/>
      <c r="I23" s="90"/>
      <c r="J23" s="19"/>
      <c r="K23" s="91"/>
      <c r="L23" s="91"/>
      <c r="S23" s="19"/>
    </row>
    <row r="24" spans="1:19" s="262" customFormat="1" ht="15" customHeight="1" x14ac:dyDescent="0.15">
      <c r="A24" s="263"/>
      <c r="B24" s="264" t="s">
        <v>343</v>
      </c>
      <c r="C24" s="265"/>
      <c r="D24" s="265"/>
      <c r="E24" s="265"/>
      <c r="F24" s="265"/>
      <c r="G24" s="265"/>
      <c r="H24" s="266"/>
      <c r="I24" s="266"/>
      <c r="J24" s="263"/>
      <c r="K24" s="264" t="s">
        <v>344</v>
      </c>
      <c r="L24" s="265"/>
      <c r="M24" s="265"/>
      <c r="N24" s="265"/>
      <c r="O24" s="265"/>
      <c r="P24" s="265"/>
      <c r="Q24" s="266"/>
      <c r="R24" s="266"/>
      <c r="S24" s="263"/>
    </row>
    <row r="25" spans="1:19" s="123" customFormat="1" ht="15" customHeight="1" x14ac:dyDescent="0.15">
      <c r="A25" s="19"/>
      <c r="B25" s="19"/>
      <c r="C25" s="19"/>
      <c r="D25" s="129"/>
      <c r="E25" s="129"/>
      <c r="F25" s="129"/>
      <c r="G25" s="129"/>
      <c r="H25" s="129"/>
      <c r="I25" s="129"/>
      <c r="J25" s="19"/>
      <c r="K25" s="130"/>
      <c r="L25" s="130"/>
      <c r="S25" s="19"/>
    </row>
    <row r="26" spans="1:19" s="123" customFormat="1" ht="15" customHeight="1" x14ac:dyDescent="0.15">
      <c r="A26" s="19"/>
      <c r="B26" s="272"/>
      <c r="C26" s="273"/>
      <c r="D26" s="274"/>
      <c r="E26" s="274"/>
      <c r="F26" s="274"/>
      <c r="G26" s="274"/>
      <c r="H26" s="274"/>
      <c r="I26" s="274"/>
      <c r="J26" s="19"/>
      <c r="K26" s="275"/>
      <c r="L26" s="275"/>
      <c r="M26" s="276"/>
      <c r="N26" s="276"/>
      <c r="O26" s="276"/>
      <c r="P26" s="276"/>
      <c r="Q26" s="276"/>
      <c r="R26" s="276"/>
      <c r="S26" s="19"/>
    </row>
    <row r="27" spans="1:19" s="123" customFormat="1" ht="15" customHeight="1" x14ac:dyDescent="0.15">
      <c r="A27" s="19"/>
      <c r="B27" s="272"/>
      <c r="C27" s="273"/>
      <c r="D27" s="277"/>
      <c r="E27" s="277"/>
      <c r="F27" s="277"/>
      <c r="G27" s="277"/>
      <c r="H27" s="277"/>
      <c r="I27" s="277"/>
      <c r="J27" s="19"/>
      <c r="K27" s="278"/>
      <c r="L27" s="278"/>
      <c r="M27" s="276"/>
      <c r="N27" s="276"/>
      <c r="O27" s="276"/>
      <c r="P27" s="276"/>
      <c r="Q27" s="276"/>
      <c r="R27" s="276"/>
      <c r="S27" s="19"/>
    </row>
    <row r="28" spans="1:19" s="123" customFormat="1" ht="15" customHeight="1" x14ac:dyDescent="0.15">
      <c r="A28" s="19"/>
      <c r="B28" s="272"/>
      <c r="C28" s="273"/>
      <c r="D28" s="277"/>
      <c r="E28" s="277"/>
      <c r="F28" s="277"/>
      <c r="G28" s="277"/>
      <c r="H28" s="277"/>
      <c r="I28" s="277"/>
      <c r="J28" s="19"/>
      <c r="K28" s="278"/>
      <c r="L28" s="278"/>
      <c r="M28" s="276"/>
      <c r="N28" s="276"/>
      <c r="O28" s="276"/>
      <c r="P28" s="276"/>
      <c r="Q28" s="276"/>
      <c r="R28" s="276"/>
      <c r="S28" s="19"/>
    </row>
    <row r="29" spans="1:19" s="123" customFormat="1" ht="15" customHeight="1" x14ac:dyDescent="0.15">
      <c r="A29" s="19"/>
      <c r="B29" s="272"/>
      <c r="C29" s="273"/>
      <c r="D29" s="277"/>
      <c r="E29" s="277"/>
      <c r="F29" s="277"/>
      <c r="G29" s="277"/>
      <c r="H29" s="277"/>
      <c r="I29" s="277"/>
      <c r="J29" s="19"/>
      <c r="K29" s="278"/>
      <c r="L29" s="278"/>
      <c r="M29" s="276"/>
      <c r="N29" s="276"/>
      <c r="O29" s="276"/>
      <c r="P29" s="276"/>
      <c r="Q29" s="276"/>
      <c r="R29" s="276"/>
      <c r="S29" s="19"/>
    </row>
    <row r="30" spans="1:19" s="123" customFormat="1" ht="15" customHeight="1" x14ac:dyDescent="0.15">
      <c r="A30" s="19"/>
      <c r="B30" s="272"/>
      <c r="C30" s="273"/>
      <c r="D30" s="277"/>
      <c r="E30" s="277"/>
      <c r="F30" s="277"/>
      <c r="G30" s="277"/>
      <c r="H30" s="277"/>
      <c r="I30" s="277"/>
      <c r="J30" s="19"/>
      <c r="K30" s="278"/>
      <c r="L30" s="278"/>
      <c r="M30" s="276"/>
      <c r="N30" s="276"/>
      <c r="O30" s="276"/>
      <c r="P30" s="276"/>
      <c r="Q30" s="276"/>
      <c r="R30" s="276"/>
      <c r="S30" s="19"/>
    </row>
    <row r="31" spans="1:19" s="123" customFormat="1" ht="15" customHeight="1" x14ac:dyDescent="0.15">
      <c r="A31" s="19"/>
      <c r="B31" s="272"/>
      <c r="C31" s="273"/>
      <c r="D31" s="277"/>
      <c r="E31" s="277"/>
      <c r="F31" s="277"/>
      <c r="G31" s="277"/>
      <c r="H31" s="277"/>
      <c r="I31" s="277"/>
      <c r="J31" s="19"/>
      <c r="K31" s="278"/>
      <c r="L31" s="279"/>
      <c r="M31" s="276"/>
      <c r="N31" s="276"/>
      <c r="O31" s="276"/>
      <c r="P31" s="276"/>
      <c r="Q31" s="276"/>
      <c r="R31" s="276"/>
      <c r="S31" s="19"/>
    </row>
    <row r="32" spans="1:19" s="123" customFormat="1" ht="15" customHeight="1" x14ac:dyDescent="0.15">
      <c r="A32" s="19"/>
      <c r="B32" s="272"/>
      <c r="C32" s="273"/>
      <c r="D32" s="277"/>
      <c r="E32" s="277"/>
      <c r="F32" s="280"/>
      <c r="G32" s="277"/>
      <c r="H32" s="277"/>
      <c r="I32" s="277"/>
      <c r="J32" s="19"/>
      <c r="K32" s="278"/>
      <c r="L32" s="278"/>
      <c r="M32" s="281"/>
      <c r="N32" s="276"/>
      <c r="O32" s="276"/>
      <c r="P32" s="276"/>
      <c r="Q32" s="276"/>
      <c r="R32" s="276"/>
      <c r="S32" s="19"/>
    </row>
    <row r="33" spans="1:20" s="123" customFormat="1" ht="15" customHeight="1" x14ac:dyDescent="0.15">
      <c r="A33" s="19"/>
      <c r="B33" s="282"/>
      <c r="C33" s="273"/>
      <c r="D33" s="277"/>
      <c r="E33" s="277"/>
      <c r="F33" s="277"/>
      <c r="G33" s="277"/>
      <c r="H33" s="277"/>
      <c r="I33" s="277"/>
      <c r="J33" s="19"/>
      <c r="K33" s="278"/>
      <c r="L33" s="278"/>
      <c r="M33" s="276"/>
      <c r="N33" s="276"/>
      <c r="O33" s="276"/>
      <c r="P33" s="276"/>
      <c r="Q33" s="276"/>
      <c r="R33" s="276"/>
      <c r="S33" s="19"/>
    </row>
    <row r="34" spans="1:20" s="123" customFormat="1" ht="15" customHeight="1" x14ac:dyDescent="0.15">
      <c r="A34" s="19"/>
      <c r="B34" s="272"/>
      <c r="C34" s="273"/>
      <c r="D34" s="277"/>
      <c r="E34" s="277"/>
      <c r="F34" s="277"/>
      <c r="G34" s="277"/>
      <c r="H34" s="277"/>
      <c r="I34" s="277"/>
      <c r="J34" s="19"/>
      <c r="K34" s="278"/>
      <c r="L34" s="278"/>
      <c r="M34" s="276"/>
      <c r="N34" s="276"/>
      <c r="O34" s="276"/>
      <c r="P34" s="276"/>
      <c r="Q34" s="276"/>
      <c r="R34" s="276"/>
      <c r="S34" s="19"/>
    </row>
    <row r="35" spans="1:20" s="123" customFormat="1" ht="15" customHeight="1" x14ac:dyDescent="0.15">
      <c r="A35" s="19"/>
      <c r="B35" s="272"/>
      <c r="C35" s="273"/>
      <c r="D35" s="277"/>
      <c r="E35" s="277"/>
      <c r="F35" s="277"/>
      <c r="G35" s="277"/>
      <c r="H35" s="277"/>
      <c r="I35" s="277"/>
      <c r="J35" s="19"/>
      <c r="K35" s="278"/>
      <c r="L35" s="278"/>
      <c r="M35" s="276"/>
      <c r="N35" s="276"/>
      <c r="O35" s="276"/>
      <c r="P35" s="276"/>
      <c r="Q35" s="276"/>
      <c r="R35" s="276"/>
      <c r="S35" s="19"/>
    </row>
    <row r="36" spans="1:20" s="123" customFormat="1" ht="15" customHeight="1" x14ac:dyDescent="0.15">
      <c r="A36" s="19"/>
      <c r="B36" s="272"/>
      <c r="C36" s="273"/>
      <c r="D36" s="277"/>
      <c r="E36" s="277"/>
      <c r="F36" s="277"/>
      <c r="G36" s="277"/>
      <c r="H36" s="280"/>
      <c r="I36" s="280"/>
      <c r="J36" s="19"/>
      <c r="K36" s="279"/>
      <c r="L36" s="279"/>
      <c r="M36" s="276"/>
      <c r="N36" s="276"/>
      <c r="O36" s="276"/>
      <c r="P36" s="276"/>
      <c r="Q36" s="276"/>
      <c r="R36" s="276"/>
      <c r="S36" s="19"/>
    </row>
    <row r="37" spans="1:20" s="123" customFormat="1" ht="15" customHeight="1" x14ac:dyDescent="0.15">
      <c r="A37" s="19"/>
      <c r="B37" s="272"/>
      <c r="C37" s="273"/>
      <c r="D37" s="277"/>
      <c r="E37" s="277"/>
      <c r="F37" s="277"/>
      <c r="G37" s="280"/>
      <c r="H37" s="277"/>
      <c r="I37" s="277"/>
      <c r="J37" s="19"/>
      <c r="K37" s="278"/>
      <c r="L37" s="278"/>
      <c r="M37" s="276"/>
      <c r="N37" s="276"/>
      <c r="O37" s="276"/>
      <c r="P37" s="276"/>
      <c r="Q37" s="276"/>
      <c r="R37" s="276"/>
      <c r="S37" s="19"/>
    </row>
    <row r="38" spans="1:20" s="123" customFormat="1" ht="15" customHeight="1" x14ac:dyDescent="0.15">
      <c r="A38" s="19"/>
      <c r="B38" s="282"/>
      <c r="C38" s="273"/>
      <c r="D38" s="277"/>
      <c r="E38" s="277"/>
      <c r="F38" s="277"/>
      <c r="G38" s="277"/>
      <c r="H38" s="277"/>
      <c r="I38" s="277"/>
      <c r="J38" s="19"/>
      <c r="K38" s="278"/>
      <c r="L38" s="278"/>
      <c r="M38" s="276"/>
      <c r="N38" s="276"/>
      <c r="O38" s="276"/>
      <c r="P38" s="276"/>
      <c r="Q38" s="276"/>
      <c r="R38" s="276"/>
      <c r="S38" s="19"/>
    </row>
    <row r="39" spans="1:20" s="123" customFormat="1" ht="15" customHeight="1" x14ac:dyDescent="0.15">
      <c r="A39" s="19"/>
      <c r="B39" s="272"/>
      <c r="C39" s="273"/>
      <c r="D39" s="277"/>
      <c r="E39" s="277"/>
      <c r="F39" s="277"/>
      <c r="G39" s="277"/>
      <c r="H39" s="277"/>
      <c r="I39" s="277"/>
      <c r="J39" s="19"/>
      <c r="K39" s="278"/>
      <c r="L39" s="278"/>
      <c r="M39" s="276"/>
      <c r="N39" s="276"/>
      <c r="O39" s="276"/>
      <c r="P39" s="276"/>
      <c r="Q39" s="276"/>
      <c r="R39" s="276"/>
      <c r="S39" s="19"/>
    </row>
    <row r="40" spans="1:20" s="123" customFormat="1" ht="15" customHeight="1" x14ac:dyDescent="0.15">
      <c r="A40" s="19"/>
      <c r="B40" s="272"/>
      <c r="C40" s="273"/>
      <c r="D40" s="277"/>
      <c r="E40" s="277"/>
      <c r="F40" s="277"/>
      <c r="G40" s="277"/>
      <c r="H40" s="277"/>
      <c r="I40" s="277"/>
      <c r="J40" s="19"/>
      <c r="K40" s="278"/>
      <c r="L40" s="278"/>
      <c r="M40" s="276"/>
      <c r="N40" s="276"/>
      <c r="O40" s="276"/>
      <c r="P40" s="276"/>
      <c r="Q40" s="276"/>
      <c r="R40" s="276"/>
      <c r="S40" s="19"/>
    </row>
    <row r="41" spans="1:20" s="123" customFormat="1" ht="15" customHeight="1" x14ac:dyDescent="0.15">
      <c r="A41" s="19"/>
      <c r="B41" s="19"/>
      <c r="C41" s="23"/>
      <c r="D41" s="129"/>
      <c r="E41" s="129"/>
      <c r="F41" s="129"/>
      <c r="G41" s="129"/>
      <c r="H41" s="129"/>
      <c r="I41" s="129"/>
      <c r="J41" s="19"/>
      <c r="K41" s="130"/>
      <c r="L41" s="130"/>
      <c r="S41" s="19"/>
    </row>
    <row r="42" spans="1:20" s="123" customFormat="1" ht="15" customHeight="1" x14ac:dyDescent="0.15">
      <c r="A42" s="19"/>
      <c r="B42" s="19"/>
      <c r="C42" s="23"/>
      <c r="D42" s="90"/>
      <c r="E42" s="90"/>
      <c r="F42" s="90"/>
      <c r="G42" s="90"/>
      <c r="H42" s="90"/>
      <c r="I42" s="90"/>
      <c r="J42" s="19"/>
      <c r="K42" s="91"/>
      <c r="L42" s="91"/>
      <c r="S42" s="19"/>
    </row>
    <row r="43" spans="1:20" s="123" customFormat="1" ht="15" customHeight="1" x14ac:dyDescent="0.15">
      <c r="A43" s="19"/>
      <c r="B43" s="19"/>
      <c r="C43" s="23"/>
      <c r="D43" s="90"/>
      <c r="E43" s="90"/>
      <c r="F43" s="90"/>
      <c r="G43" s="90"/>
      <c r="H43" s="90"/>
      <c r="I43" s="90"/>
      <c r="J43" s="19"/>
      <c r="K43" s="91"/>
      <c r="L43" s="91"/>
      <c r="S43" s="19"/>
    </row>
    <row r="44" spans="1:20" s="268" customFormat="1" ht="13.5" customHeight="1" x14ac:dyDescent="0.15">
      <c r="D44" s="268">
        <v>2008</v>
      </c>
      <c r="E44" s="268">
        <v>2009</v>
      </c>
      <c r="F44" s="268">
        <v>2010</v>
      </c>
      <c r="G44" s="268">
        <v>2011</v>
      </c>
      <c r="H44" s="268">
        <v>2012</v>
      </c>
      <c r="I44" s="268">
        <v>2013</v>
      </c>
      <c r="J44" s="268">
        <v>2014</v>
      </c>
      <c r="K44" s="268">
        <v>2015</v>
      </c>
      <c r="L44" s="268">
        <v>2016</v>
      </c>
      <c r="M44" s="268">
        <v>2017</v>
      </c>
      <c r="N44" s="268">
        <v>2018</v>
      </c>
      <c r="O44" s="268">
        <v>2019</v>
      </c>
      <c r="P44" s="268">
        <v>2020</v>
      </c>
      <c r="Q44" s="268">
        <v>2021</v>
      </c>
    </row>
    <row r="45" spans="1:20" s="269" customFormat="1" ht="19.5" customHeight="1" x14ac:dyDescent="0.15">
      <c r="B45" s="534" t="s">
        <v>573</v>
      </c>
      <c r="C45" s="287"/>
      <c r="D45" s="287">
        <f>投資!D15</f>
        <v>0.12127501115679085</v>
      </c>
      <c r="E45" s="287">
        <f>投資!E15</f>
        <v>0.11390572061746203</v>
      </c>
      <c r="F45" s="287">
        <f>投資!F15</f>
        <v>7.7160439745089238E-2</v>
      </c>
      <c r="G45" s="287">
        <f>投資!G15</f>
        <v>0.10851903307666998</v>
      </c>
      <c r="H45" s="287">
        <f>投資!H15</f>
        <v>0.12032710077457363</v>
      </c>
      <c r="I45" s="287">
        <f>投資!I15</f>
        <v>0.10763067109901449</v>
      </c>
      <c r="J45" s="287">
        <f>投資!J15</f>
        <v>0.11384693579338576</v>
      </c>
      <c r="K45" s="287">
        <f>投資!K15</f>
        <v>-0.3376927714933381</v>
      </c>
      <c r="L45" s="287">
        <f>投資!L15</f>
        <v>-0.74912836823527396</v>
      </c>
      <c r="M45" s="287">
        <f>投資!M15</f>
        <v>0.3811829483534927</v>
      </c>
      <c r="N45" s="287">
        <f>投資!N15</f>
        <v>0.4549400793797615</v>
      </c>
      <c r="O45" s="287">
        <f>投資!O15</f>
        <v>0.16529443148824158</v>
      </c>
      <c r="P45" s="287">
        <f>投資!P15</f>
        <v>0.1570300050044689</v>
      </c>
      <c r="Q45" s="287">
        <f>投資!Q15</f>
        <v>8.1847521604420159E-2</v>
      </c>
    </row>
    <row r="46" spans="1:20" s="268" customFormat="1" ht="19.5" customHeight="1" x14ac:dyDescent="0.15">
      <c r="B46" s="283" t="s">
        <v>174</v>
      </c>
      <c r="C46" s="288"/>
      <c r="D46" s="288">
        <f>連PL!D23</f>
        <v>1374</v>
      </c>
      <c r="E46" s="288">
        <f>連PL!E23</f>
        <v>1392</v>
      </c>
      <c r="F46" s="288">
        <f>連PL!F23</f>
        <v>997</v>
      </c>
      <c r="G46" s="288">
        <f>連PL!G23</f>
        <v>1476</v>
      </c>
      <c r="H46" s="288">
        <f>連PL!H23</f>
        <v>1743</v>
      </c>
      <c r="I46" s="288">
        <f>連PL!I23</f>
        <v>1674</v>
      </c>
      <c r="J46" s="288">
        <f>連PL!J23</f>
        <v>1863</v>
      </c>
      <c r="K46" s="288">
        <f>連PL!K23</f>
        <v>-4707</v>
      </c>
      <c r="L46" s="288">
        <f>連PL!L23</f>
        <v>-6094</v>
      </c>
      <c r="M46" s="288">
        <f>連PL!M23</f>
        <v>2366</v>
      </c>
      <c r="N46" s="288">
        <f>連PL!N23</f>
        <v>4315</v>
      </c>
      <c r="O46" s="288">
        <f>連PL!O23</f>
        <v>2034</v>
      </c>
      <c r="P46" s="288">
        <f>連PL!O23</f>
        <v>2034</v>
      </c>
      <c r="Q46" s="288">
        <f>連PL!P23</f>
        <v>1099</v>
      </c>
      <c r="R46" s="270"/>
      <c r="S46" s="270"/>
      <c r="T46" s="270"/>
    </row>
    <row r="47" spans="1:20" s="268" customFormat="1" ht="19.5" customHeight="1" x14ac:dyDescent="0.15">
      <c r="B47" s="535" t="s">
        <v>574</v>
      </c>
      <c r="C47" s="291"/>
      <c r="D47" s="291">
        <f>投資!D16</f>
        <v>0.13583652391871906</v>
      </c>
      <c r="E47" s="291">
        <f>投資!E16</f>
        <v>0.13882979794393333</v>
      </c>
      <c r="F47" s="291">
        <f>投資!F16</f>
        <v>0.12717886419325644</v>
      </c>
      <c r="G47" s="291">
        <f>投資!G16</f>
        <v>0.13601043430506896</v>
      </c>
      <c r="H47" s="291">
        <f>投資!H16</f>
        <v>0.13903982766966103</v>
      </c>
      <c r="I47" s="291">
        <f>投資!I16</f>
        <v>0.10613322226512686</v>
      </c>
      <c r="J47" s="291">
        <f>投資!J16</f>
        <v>0.12969249888299009</v>
      </c>
      <c r="K47" s="291">
        <f>投資!K16</f>
        <v>-0.1562935885963794</v>
      </c>
      <c r="L47" s="291">
        <f>投資!L16</f>
        <v>0.10498846802395222</v>
      </c>
      <c r="M47" s="291">
        <f>投資!M16</f>
        <v>0.13937341468743525</v>
      </c>
      <c r="N47" s="291">
        <f>投資!N16</f>
        <v>0.20086294843429248</v>
      </c>
      <c r="O47" s="291">
        <f>投資!O16</f>
        <v>0.11282046892101641</v>
      </c>
      <c r="P47" s="291">
        <f>投資!P16</f>
        <v>0.11665883694085029</v>
      </c>
      <c r="Q47" s="291">
        <f>投資!Q16</f>
        <v>0.17420493889688543</v>
      </c>
    </row>
    <row r="48" spans="1:20" s="268" customFormat="1" ht="19.5" customHeight="1" x14ac:dyDescent="0.15">
      <c r="B48" s="269" t="s">
        <v>172</v>
      </c>
      <c r="C48" s="286"/>
      <c r="D48" s="286">
        <f>連PL!D13</f>
        <v>2537</v>
      </c>
      <c r="E48" s="286">
        <f>連PL!E13</f>
        <v>2630</v>
      </c>
      <c r="F48" s="286">
        <f>連PL!F13</f>
        <v>2524</v>
      </c>
      <c r="G48" s="286">
        <f>連PL!G13</f>
        <v>2930</v>
      </c>
      <c r="H48" s="286">
        <f>連PL!H13</f>
        <v>3450</v>
      </c>
      <c r="I48" s="286">
        <f>連PL!I13</f>
        <v>2736</v>
      </c>
      <c r="J48" s="286">
        <f>連PL!J13</f>
        <v>3350</v>
      </c>
      <c r="K48" s="286">
        <f>連PL!K13</f>
        <v>-4081</v>
      </c>
      <c r="L48" s="286">
        <f>連PL!L13</f>
        <v>2569</v>
      </c>
      <c r="M48" s="286">
        <f>連PL!M13</f>
        <v>3177</v>
      </c>
      <c r="N48" s="286">
        <f>連PL!N13</f>
        <v>4341</v>
      </c>
      <c r="O48" s="286">
        <f>連PL!O13</f>
        <v>2345</v>
      </c>
      <c r="P48" s="286">
        <f>連PL!O13</f>
        <v>2345</v>
      </c>
      <c r="Q48" s="286">
        <f>連PL!P13</f>
        <v>3488</v>
      </c>
    </row>
    <row r="49" spans="2:17" s="268" customFormat="1" ht="19.5" customHeight="1" x14ac:dyDescent="0.15">
      <c r="B49" s="536" t="s">
        <v>575</v>
      </c>
      <c r="C49" s="289"/>
      <c r="D49" s="289">
        <f>'投資-2'!D9</f>
        <v>84.87</v>
      </c>
      <c r="E49" s="289">
        <f>'投資-2'!E9</f>
        <v>85.96</v>
      </c>
      <c r="F49" s="289">
        <f>'投資-2'!F9</f>
        <v>61.57</v>
      </c>
      <c r="G49" s="289">
        <f>'投資-2'!G9</f>
        <v>91.15</v>
      </c>
      <c r="H49" s="289">
        <f>'投資-2'!H9</f>
        <v>107.64</v>
      </c>
      <c r="I49" s="289">
        <f>'投資-2'!I9</f>
        <v>103.39</v>
      </c>
      <c r="J49" s="289">
        <f>'投資-2'!J9</f>
        <v>117.37</v>
      </c>
      <c r="K49" s="289">
        <f>'投資-2'!K9</f>
        <v>-290.60000000000002</v>
      </c>
      <c r="L49" s="289">
        <f>'投資-2'!L9</f>
        <v>-376.22</v>
      </c>
      <c r="M49" s="289">
        <f>'投資-2'!M9</f>
        <v>146.1</v>
      </c>
      <c r="N49" s="289">
        <f>'投資-2'!N9</f>
        <v>266.42</v>
      </c>
      <c r="O49" s="289">
        <f>'投資-2'!O9</f>
        <v>125.56</v>
      </c>
      <c r="P49" s="289">
        <f>'投資-2'!P9</f>
        <v>67.849999999999994</v>
      </c>
      <c r="Q49" s="289">
        <f>'投資-2'!Q9</f>
        <v>151.91</v>
      </c>
    </row>
    <row r="50" spans="2:17" s="268" customFormat="1" ht="19.5" customHeight="1" x14ac:dyDescent="0.15">
      <c r="B50" s="536" t="s">
        <v>576</v>
      </c>
      <c r="C50" s="289"/>
      <c r="D50" s="289">
        <f>'投資-2'!D10</f>
        <v>728.01</v>
      </c>
      <c r="E50" s="289">
        <f>'投資-2'!E10</f>
        <v>781.36</v>
      </c>
      <c r="F50" s="289">
        <f>'投資-2'!F10</f>
        <v>814.46</v>
      </c>
      <c r="G50" s="289">
        <f>'投資-2'!G10</f>
        <v>865.48</v>
      </c>
      <c r="H50" s="289">
        <f>'投資-2'!H10</f>
        <v>923.56</v>
      </c>
      <c r="I50" s="289">
        <f>'投資-2'!I10</f>
        <v>994.34</v>
      </c>
      <c r="J50" s="289">
        <f>'投資-2'!J10</f>
        <v>1043.19</v>
      </c>
      <c r="K50" s="289">
        <f>'投資-2'!K10</f>
        <v>696.7</v>
      </c>
      <c r="L50" s="289">
        <f>'投資-2'!L10</f>
        <v>306.91000000000003</v>
      </c>
      <c r="M50" s="289">
        <f>'投資-2'!M10</f>
        <v>459.66</v>
      </c>
      <c r="N50" s="289">
        <f>'投資-2'!N10</f>
        <v>711.58</v>
      </c>
      <c r="O50" s="289">
        <f>'投資-2'!O10</f>
        <v>807.69</v>
      </c>
      <c r="P50" s="289">
        <f>'投資-2'!P10</f>
        <v>791.54</v>
      </c>
      <c r="Q50" s="289">
        <f>'投資-2'!Q10</f>
        <v>866.53</v>
      </c>
    </row>
    <row r="51" spans="2:17" s="268" customFormat="1" ht="19.5" customHeight="1" x14ac:dyDescent="0.15">
      <c r="B51" s="537" t="s">
        <v>577</v>
      </c>
      <c r="C51" s="290"/>
      <c r="D51" s="290">
        <f>'投資-2'!D16</f>
        <v>6.9753741015671027</v>
      </c>
      <c r="E51" s="290">
        <f>'投資-2'!E16</f>
        <v>6.630991158678456</v>
      </c>
      <c r="F51" s="290">
        <f>'投資-2'!F16</f>
        <v>10.394672730225759</v>
      </c>
      <c r="G51" s="290">
        <f>'投資-2'!G16</f>
        <v>13.494240263302249</v>
      </c>
      <c r="H51" s="290">
        <f>'投資-2'!H16</f>
        <v>11.083240431066518</v>
      </c>
      <c r="I51" s="290">
        <f>'投資-2'!I16</f>
        <v>10.784408550149918</v>
      </c>
      <c r="J51" s="290">
        <f>'投資-2'!J16</f>
        <v>9.8065945301184279</v>
      </c>
      <c r="K51" s="290">
        <f>'投資-2'!K16</f>
        <v>-4.2016517549896761</v>
      </c>
      <c r="L51" s="290">
        <f>'投資-2'!L16</f>
        <v>-2.6022008399340808</v>
      </c>
      <c r="M51" s="290">
        <f>'投資-2'!M16</f>
        <v>10.629705681040384</v>
      </c>
      <c r="N51" s="290">
        <f>'投資-2'!N16</f>
        <v>6.7524960588544403</v>
      </c>
      <c r="O51" s="290">
        <f>'投資-2'!O16</f>
        <v>11.564192417967506</v>
      </c>
      <c r="P51" s="290">
        <f>'投資-2'!P16</f>
        <v>24.362564480471629</v>
      </c>
      <c r="Q51" s="290">
        <f>'投資-2'!Q16</f>
        <v>14.087288526100981</v>
      </c>
    </row>
    <row r="52" spans="2:17" s="268" customFormat="1" ht="19.5" customHeight="1" x14ac:dyDescent="0.15">
      <c r="B52" s="537" t="s">
        <v>578</v>
      </c>
      <c r="C52" s="290"/>
      <c r="D52" s="290">
        <f>'投資-2'!D17</f>
        <v>0.81317564319171443</v>
      </c>
      <c r="E52" s="290">
        <f>'投資-2'!E17</f>
        <v>0.72949728678202108</v>
      </c>
      <c r="F52" s="290">
        <f>'投資-2'!F17</f>
        <v>0.78579672420990587</v>
      </c>
      <c r="G52" s="290">
        <f>'投資-2'!G17</f>
        <v>1.4211766880806027</v>
      </c>
      <c r="H52" s="290">
        <f>'投資-2'!H17</f>
        <v>1.2917406557235047</v>
      </c>
      <c r="I52" s="290">
        <f>'投資-2'!I17</f>
        <v>1.1213468230182835</v>
      </c>
      <c r="J52" s="290">
        <f>'投資-2'!J17</f>
        <v>1.1033464661279344</v>
      </c>
      <c r="K52" s="290">
        <f>'投資-2'!K17</f>
        <v>1.7525477249892349</v>
      </c>
      <c r="L52" s="290">
        <f>'投資-2'!L17</f>
        <v>3.1898602196083541</v>
      </c>
      <c r="M52" s="290">
        <f>'投資-2'!M17</f>
        <v>3.3785841709089324</v>
      </c>
      <c r="N52" s="290">
        <f>'投資-2'!N17</f>
        <v>2.5281767334663705</v>
      </c>
      <c r="O52" s="290">
        <f>'投資-2'!O17</f>
        <v>1.7977194220554915</v>
      </c>
      <c r="P52" s="290">
        <f>'投資-2'!P17</f>
        <v>2.0883341334613541</v>
      </c>
      <c r="Q52" s="290">
        <f>'投資-2'!Q17</f>
        <v>2.4696202093407038</v>
      </c>
    </row>
    <row r="53" spans="2:17" s="268" customFormat="1" ht="19.5" customHeight="1" x14ac:dyDescent="0.15"/>
    <row r="54" spans="2:17" s="268" customFormat="1" ht="10.5" x14ac:dyDescent="0.15"/>
    <row r="55" spans="2:17" s="268" customFormat="1" ht="10.5" x14ac:dyDescent="0.15"/>
    <row r="56" spans="2:17" s="268" customFormat="1" ht="10.5" x14ac:dyDescent="0.15"/>
    <row r="57" spans="2:17" s="268" customFormat="1" ht="10.5" x14ac:dyDescent="0.15"/>
    <row r="58" spans="2:17" s="267" customFormat="1" ht="10.5" x14ac:dyDescent="0.15"/>
    <row r="59" spans="2:17" s="267" customFormat="1" ht="10.5" x14ac:dyDescent="0.15"/>
    <row r="60" spans="2:17" s="267" customFormat="1" ht="10.5" x14ac:dyDescent="0.15"/>
    <row r="61" spans="2:17" s="267" customFormat="1" ht="10.5" x14ac:dyDescent="0.15"/>
    <row r="62" spans="2:17" s="267" customFormat="1" ht="10.5" x14ac:dyDescent="0.15"/>
    <row r="63" spans="2:17" s="267" customFormat="1" ht="10.5" x14ac:dyDescent="0.15"/>
    <row r="64" spans="2:17" s="267" customFormat="1" ht="10.5" x14ac:dyDescent="0.15"/>
    <row r="65" s="267" customFormat="1" ht="10.5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41"/>
  <sheetViews>
    <sheetView zoomScaleNormal="100" zoomScaleSheetLayoutView="100" workbookViewId="0"/>
  </sheetViews>
  <sheetFormatPr defaultColWidth="9" defaultRowHeight="13.5" x14ac:dyDescent="0.15"/>
  <cols>
    <col min="1" max="1" width="7.875" style="222" customWidth="1"/>
    <col min="2" max="2" width="10.125" style="222" customWidth="1"/>
    <col min="3" max="14" width="9" style="222"/>
    <col min="15" max="15" width="15.875" style="222" customWidth="1"/>
    <col min="16" max="16" width="3.125" style="222" customWidth="1"/>
    <col min="17" max="16384" width="9" style="222"/>
  </cols>
  <sheetData>
    <row r="1" spans="1:16" ht="14.25" thickTop="1" x14ac:dyDescent="0.15">
      <c r="A1" s="237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9"/>
    </row>
    <row r="2" spans="1:16" x14ac:dyDescent="0.15">
      <c r="A2" s="240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41"/>
    </row>
    <row r="3" spans="1:16" x14ac:dyDescent="0.15">
      <c r="A3" s="240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41"/>
    </row>
    <row r="4" spans="1:16" x14ac:dyDescent="0.15">
      <c r="A4" s="240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41"/>
    </row>
    <row r="5" spans="1:16" x14ac:dyDescent="0.15">
      <c r="A5" s="240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41"/>
    </row>
    <row r="6" spans="1:16" x14ac:dyDescent="0.15">
      <c r="A6" s="240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41"/>
    </row>
    <row r="7" spans="1:16" x14ac:dyDescent="0.15">
      <c r="A7" s="240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41"/>
    </row>
    <row r="8" spans="1:16" x14ac:dyDescent="0.15">
      <c r="A8" s="240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41"/>
    </row>
    <row r="9" spans="1:16" x14ac:dyDescent="0.15">
      <c r="A9" s="240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41"/>
    </row>
    <row r="10" spans="1:16" x14ac:dyDescent="0.15">
      <c r="A10" s="240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41"/>
    </row>
    <row r="11" spans="1:16" x14ac:dyDescent="0.15">
      <c r="A11" s="240"/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41"/>
    </row>
    <row r="12" spans="1:16" x14ac:dyDescent="0.15">
      <c r="A12" s="240"/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41"/>
    </row>
    <row r="13" spans="1:16" x14ac:dyDescent="0.15">
      <c r="A13" s="240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41"/>
    </row>
    <row r="14" spans="1:16" x14ac:dyDescent="0.15">
      <c r="A14" s="240"/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41"/>
    </row>
    <row r="15" spans="1:16" x14ac:dyDescent="0.15">
      <c r="A15" s="240"/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41"/>
    </row>
    <row r="16" spans="1:16" x14ac:dyDescent="0.15">
      <c r="A16" s="240"/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41"/>
    </row>
    <row r="17" spans="1:16" x14ac:dyDescent="0.15">
      <c r="A17" s="240"/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41"/>
    </row>
    <row r="18" spans="1:16" x14ac:dyDescent="0.15">
      <c r="A18" s="240"/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41"/>
    </row>
    <row r="19" spans="1:16" x14ac:dyDescent="0.15">
      <c r="A19" s="240"/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41"/>
    </row>
    <row r="20" spans="1:16" x14ac:dyDescent="0.15">
      <c r="A20" s="240"/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41"/>
    </row>
    <row r="21" spans="1:16" x14ac:dyDescent="0.15">
      <c r="A21" s="240"/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41"/>
    </row>
    <row r="22" spans="1:16" x14ac:dyDescent="0.15">
      <c r="A22" s="240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41"/>
    </row>
    <row r="23" spans="1:16" x14ac:dyDescent="0.15">
      <c r="A23" s="240"/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41"/>
    </row>
    <row r="24" spans="1:16" x14ac:dyDescent="0.15">
      <c r="A24" s="240"/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41"/>
    </row>
    <row r="25" spans="1:16" x14ac:dyDescent="0.15">
      <c r="A25" s="240"/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41"/>
    </row>
    <row r="26" spans="1:16" x14ac:dyDescent="0.15">
      <c r="A26" s="240"/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41"/>
    </row>
    <row r="27" spans="1:16" x14ac:dyDescent="0.15">
      <c r="A27" s="240"/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41"/>
    </row>
    <row r="28" spans="1:16" x14ac:dyDescent="0.15">
      <c r="A28" s="240"/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41"/>
    </row>
    <row r="29" spans="1:16" x14ac:dyDescent="0.15">
      <c r="A29" s="240"/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41"/>
    </row>
    <row r="30" spans="1:16" x14ac:dyDescent="0.15">
      <c r="A30" s="240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41"/>
    </row>
    <row r="31" spans="1:16" x14ac:dyDescent="0.15">
      <c r="A31" s="240"/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41"/>
    </row>
    <row r="32" spans="1:16" x14ac:dyDescent="0.15">
      <c r="A32" s="240"/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41"/>
    </row>
    <row r="33" spans="1:17" x14ac:dyDescent="0.15">
      <c r="A33" s="240"/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41"/>
    </row>
    <row r="34" spans="1:17" x14ac:dyDescent="0.15">
      <c r="A34" s="240"/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41"/>
    </row>
    <row r="35" spans="1:17" x14ac:dyDescent="0.15">
      <c r="A35" s="240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41"/>
    </row>
    <row r="36" spans="1:17" x14ac:dyDescent="0.15">
      <c r="A36" s="240"/>
      <c r="B36" s="228"/>
      <c r="C36" s="228"/>
      <c r="D36" s="228"/>
      <c r="E36" s="228"/>
      <c r="F36" s="228"/>
      <c r="G36" s="228"/>
      <c r="H36" s="228"/>
      <c r="I36" s="228"/>
      <c r="J36" s="250" t="s">
        <v>326</v>
      </c>
      <c r="L36" s="251"/>
      <c r="M36" s="251"/>
      <c r="N36" s="251"/>
      <c r="O36" s="251"/>
      <c r="P36" s="241"/>
      <c r="Q36" s="224"/>
    </row>
    <row r="37" spans="1:17" x14ac:dyDescent="0.15">
      <c r="A37" s="240"/>
      <c r="B37" s="228"/>
      <c r="C37" s="228"/>
      <c r="D37" s="228"/>
      <c r="E37" s="228"/>
      <c r="F37" s="228"/>
      <c r="G37" s="228"/>
      <c r="H37" s="228"/>
      <c r="I37" s="228"/>
      <c r="J37" s="229"/>
      <c r="K37" s="251"/>
      <c r="L37" s="251"/>
      <c r="M37" s="252"/>
      <c r="N37" s="252"/>
      <c r="O37" s="253" t="s">
        <v>528</v>
      </c>
      <c r="P37" s="241"/>
    </row>
    <row r="38" spans="1:17" x14ac:dyDescent="0.15">
      <c r="A38" s="240"/>
      <c r="B38" s="228"/>
      <c r="C38" s="228"/>
      <c r="D38" s="228"/>
      <c r="E38" s="228"/>
      <c r="F38" s="228"/>
      <c r="G38" s="228"/>
      <c r="H38" s="228"/>
      <c r="I38" s="228"/>
      <c r="J38" s="229"/>
      <c r="K38" s="251"/>
      <c r="L38" s="251"/>
      <c r="M38" s="252"/>
      <c r="N38" s="252"/>
      <c r="O38" s="253" t="s">
        <v>529</v>
      </c>
      <c r="P38" s="241"/>
    </row>
    <row r="39" spans="1:17" x14ac:dyDescent="0.15">
      <c r="A39" s="240"/>
      <c r="B39" s="228"/>
      <c r="C39" s="228"/>
      <c r="D39" s="228"/>
      <c r="E39" s="228"/>
      <c r="F39" s="228"/>
      <c r="G39" s="228"/>
      <c r="H39" s="228"/>
      <c r="I39" s="228"/>
      <c r="J39" s="229"/>
      <c r="K39" s="251"/>
      <c r="L39" s="251"/>
      <c r="M39" s="252"/>
      <c r="N39" s="252"/>
      <c r="O39" s="253" t="s">
        <v>325</v>
      </c>
      <c r="P39" s="241"/>
    </row>
    <row r="40" spans="1:17" ht="15.75" thickBot="1" x14ac:dyDescent="0.3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9"/>
      <c r="Q40" s="224"/>
    </row>
    <row r="41" spans="1:17" ht="15.75" thickTop="1" x14ac:dyDescent="0.3">
      <c r="M41" s="226"/>
      <c r="N41" s="226"/>
      <c r="P41" s="227"/>
      <c r="Q41" s="225"/>
    </row>
  </sheetData>
  <phoneticPr fontId="2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U48"/>
  <sheetViews>
    <sheetView showGridLines="0" zoomScaleNormal="100" zoomScaleSheetLayoutView="100" workbookViewId="0">
      <pane xSplit="3" topLeftCell="H1" activePane="topRight" state="frozen"/>
      <selection activeCell="B2" sqref="B2"/>
      <selection pane="topRight" activeCell="B2" sqref="B2"/>
    </sheetView>
  </sheetViews>
  <sheetFormatPr defaultColWidth="9" defaultRowHeight="13.5" x14ac:dyDescent="0.15"/>
  <cols>
    <col min="1" max="1" width="1" style="10" customWidth="1"/>
    <col min="2" max="2" width="22.625" style="10" customWidth="1"/>
    <col min="3" max="3" width="30.625" style="10" customWidth="1"/>
    <col min="4" max="6" width="8.625" style="10" hidden="1" customWidth="1"/>
    <col min="7" max="7" width="9.125" style="10" hidden="1" customWidth="1"/>
    <col min="8" max="17" width="9.125" style="10" customWidth="1"/>
    <col min="18" max="18" width="1.625" style="10" customWidth="1"/>
    <col min="19" max="16384" width="9" style="10"/>
  </cols>
  <sheetData>
    <row r="1" spans="1:17" ht="13.5" customHeight="1" x14ac:dyDescent="0.15"/>
    <row r="2" spans="1:17" ht="22.5" customHeight="1" x14ac:dyDescent="0.15">
      <c r="A2" s="545"/>
      <c r="B2" s="546" t="s">
        <v>267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</row>
    <row r="3" spans="1:17" ht="12" customHeight="1" x14ac:dyDescent="0.15">
      <c r="A3" s="12"/>
      <c r="B3" s="13" t="s">
        <v>287</v>
      </c>
      <c r="C3" s="368" t="s">
        <v>453</v>
      </c>
      <c r="D3" s="368"/>
      <c r="E3" s="368"/>
      <c r="F3" s="14"/>
      <c r="G3" s="14"/>
      <c r="H3" s="14"/>
      <c r="I3" s="14"/>
      <c r="J3" s="14"/>
      <c r="K3" s="14"/>
      <c r="L3" s="345"/>
      <c r="M3" s="14"/>
      <c r="N3" s="14"/>
      <c r="O3" s="14"/>
      <c r="P3" s="14"/>
      <c r="Q3" s="14"/>
    </row>
    <row r="4" spans="1:17" s="18" customFormat="1" ht="12" customHeight="1" x14ac:dyDescent="0.15">
      <c r="A4" s="9"/>
      <c r="B4" s="9"/>
      <c r="C4" s="9" t="s">
        <v>530</v>
      </c>
      <c r="D4" s="9"/>
      <c r="E4" s="9"/>
      <c r="F4" s="9"/>
      <c r="G4" s="16"/>
      <c r="H4" s="17"/>
      <c r="I4" s="17"/>
      <c r="J4" s="17"/>
      <c r="K4" s="17"/>
      <c r="L4" s="17"/>
      <c r="M4" s="17"/>
      <c r="O4" s="17"/>
      <c r="P4" s="17"/>
      <c r="Q4" s="17" t="s">
        <v>63</v>
      </c>
    </row>
    <row r="5" spans="1:17" s="18" customFormat="1" ht="10.5" x14ac:dyDescent="0.15">
      <c r="A5" s="19"/>
      <c r="B5" s="19"/>
      <c r="C5" s="19"/>
      <c r="D5" s="132">
        <v>2008</v>
      </c>
      <c r="E5" s="132">
        <v>2009</v>
      </c>
      <c r="F5" s="132">
        <v>2010</v>
      </c>
      <c r="G5" s="132">
        <v>2011</v>
      </c>
      <c r="H5" s="132">
        <v>2012</v>
      </c>
      <c r="I5" s="132">
        <v>2013</v>
      </c>
      <c r="J5" s="132">
        <v>2014</v>
      </c>
      <c r="K5" s="132">
        <v>2015</v>
      </c>
      <c r="L5" s="132">
        <v>2016</v>
      </c>
      <c r="M5" s="391">
        <v>2017</v>
      </c>
      <c r="N5" s="391">
        <v>2018</v>
      </c>
      <c r="O5" s="513">
        <v>2019</v>
      </c>
      <c r="P5" s="513">
        <v>2020</v>
      </c>
      <c r="Q5" s="490">
        <v>2021</v>
      </c>
    </row>
    <row r="6" spans="1:17" s="18" customFormat="1" ht="15" customHeight="1" x14ac:dyDescent="0.15">
      <c r="A6" s="134" t="s">
        <v>184</v>
      </c>
      <c r="B6" s="134"/>
      <c r="C6" s="135" t="s">
        <v>122</v>
      </c>
      <c r="D6" s="136"/>
      <c r="E6" s="136"/>
      <c r="F6" s="136"/>
      <c r="G6" s="137"/>
      <c r="H6" s="136"/>
      <c r="I6" s="136"/>
      <c r="J6" s="136"/>
      <c r="K6" s="136"/>
      <c r="L6" s="136"/>
      <c r="M6" s="136"/>
      <c r="N6" s="137"/>
      <c r="O6" s="136"/>
      <c r="P6" s="136"/>
      <c r="Q6" s="137"/>
    </row>
    <row r="7" spans="1:17" s="18" customFormat="1" ht="15" customHeight="1" x14ac:dyDescent="0.15">
      <c r="A7" s="19" t="s">
        <v>103</v>
      </c>
      <c r="B7" s="19"/>
      <c r="C7" s="20" t="s">
        <v>123</v>
      </c>
      <c r="D7" s="21"/>
      <c r="E7" s="21"/>
      <c r="F7" s="21"/>
      <c r="G7" s="22"/>
      <c r="H7" s="21"/>
      <c r="I7" s="21"/>
      <c r="J7" s="21"/>
      <c r="K7" s="21"/>
      <c r="L7" s="21"/>
      <c r="M7" s="21"/>
      <c r="N7" s="22"/>
      <c r="O7" s="21"/>
      <c r="P7" s="21"/>
      <c r="Q7" s="22"/>
    </row>
    <row r="8" spans="1:17" s="18" customFormat="1" ht="15" customHeight="1" x14ac:dyDescent="0.15">
      <c r="A8" s="19"/>
      <c r="B8" s="19" t="s">
        <v>115</v>
      </c>
      <c r="C8" s="20" t="s">
        <v>200</v>
      </c>
      <c r="D8" s="21">
        <v>7538</v>
      </c>
      <c r="E8" s="21">
        <v>7113</v>
      </c>
      <c r="F8" s="21">
        <v>7189</v>
      </c>
      <c r="G8" s="21">
        <v>6379</v>
      </c>
      <c r="H8" s="21">
        <v>5351</v>
      </c>
      <c r="I8" s="204">
        <v>7489</v>
      </c>
      <c r="J8" s="204">
        <v>9150</v>
      </c>
      <c r="K8" s="204">
        <v>7134</v>
      </c>
      <c r="L8" s="204">
        <v>5456</v>
      </c>
      <c r="M8" s="204">
        <v>7903</v>
      </c>
      <c r="N8" s="204">
        <v>7303</v>
      </c>
      <c r="O8" s="204">
        <v>8367</v>
      </c>
      <c r="P8" s="204">
        <v>9060</v>
      </c>
      <c r="Q8" s="217">
        <v>11430</v>
      </c>
    </row>
    <row r="9" spans="1:17" s="18" customFormat="1" ht="15" customHeight="1" x14ac:dyDescent="0.15">
      <c r="A9" s="19"/>
      <c r="B9" s="19" t="s">
        <v>116</v>
      </c>
      <c r="C9" s="20" t="s">
        <v>201</v>
      </c>
      <c r="D9" s="21">
        <v>3409</v>
      </c>
      <c r="E9" s="21">
        <v>4826</v>
      </c>
      <c r="F9" s="21">
        <v>3966</v>
      </c>
      <c r="G9" s="21">
        <v>4814</v>
      </c>
      <c r="H9" s="21">
        <v>6983</v>
      </c>
      <c r="I9" s="204">
        <v>4769</v>
      </c>
      <c r="J9" s="204">
        <v>4812</v>
      </c>
      <c r="K9" s="204">
        <v>4328</v>
      </c>
      <c r="L9" s="204">
        <v>4065</v>
      </c>
      <c r="M9" s="204">
        <v>3593</v>
      </c>
      <c r="N9" s="204">
        <v>3784</v>
      </c>
      <c r="O9" s="204">
        <v>3135</v>
      </c>
      <c r="P9" s="204">
        <v>2897</v>
      </c>
      <c r="Q9" s="217">
        <v>2496</v>
      </c>
    </row>
    <row r="10" spans="1:17" s="18" customFormat="1" ht="15" customHeight="1" x14ac:dyDescent="0.15">
      <c r="A10" s="19"/>
      <c r="B10" s="19" t="s">
        <v>117</v>
      </c>
      <c r="C10" s="20" t="s">
        <v>202</v>
      </c>
      <c r="D10" s="21">
        <v>400</v>
      </c>
      <c r="E10" s="21">
        <v>400</v>
      </c>
      <c r="F10" s="21">
        <v>400</v>
      </c>
      <c r="G10" s="21">
        <v>400</v>
      </c>
      <c r="H10" s="21">
        <v>649</v>
      </c>
      <c r="I10" s="204">
        <v>299</v>
      </c>
      <c r="J10" s="204">
        <v>701</v>
      </c>
      <c r="K10" s="204">
        <v>900</v>
      </c>
      <c r="L10" s="204">
        <v>100</v>
      </c>
      <c r="M10" s="21" t="s">
        <v>447</v>
      </c>
      <c r="N10" s="21">
        <v>100</v>
      </c>
      <c r="O10" s="21">
        <v>721</v>
      </c>
      <c r="P10" s="21">
        <v>500</v>
      </c>
      <c r="Q10" s="22">
        <v>500</v>
      </c>
    </row>
    <row r="11" spans="1:17" s="18" customFormat="1" ht="15" customHeight="1" x14ac:dyDescent="0.15">
      <c r="A11" s="19"/>
      <c r="B11" s="19" t="s">
        <v>229</v>
      </c>
      <c r="C11" s="20" t="s">
        <v>124</v>
      </c>
      <c r="D11" s="21">
        <v>523</v>
      </c>
      <c r="E11" s="21">
        <v>318</v>
      </c>
      <c r="F11" s="21">
        <v>337</v>
      </c>
      <c r="G11" s="21">
        <v>395</v>
      </c>
      <c r="H11" s="21">
        <v>1023</v>
      </c>
      <c r="I11" s="204">
        <v>241</v>
      </c>
      <c r="J11" s="204">
        <v>129</v>
      </c>
      <c r="K11" s="204">
        <v>182</v>
      </c>
      <c r="L11" s="204">
        <v>800</v>
      </c>
      <c r="M11" s="21">
        <v>158</v>
      </c>
      <c r="N11" s="21">
        <v>63</v>
      </c>
      <c r="O11" s="21">
        <v>77</v>
      </c>
      <c r="P11" s="21">
        <v>43</v>
      </c>
      <c r="Q11" s="22">
        <v>89</v>
      </c>
    </row>
    <row r="12" spans="1:17" s="18" customFormat="1" ht="19.5" hidden="1" customHeight="1" x14ac:dyDescent="0.15">
      <c r="A12" s="19"/>
      <c r="B12" s="19" t="s">
        <v>275</v>
      </c>
      <c r="C12" s="20" t="s">
        <v>276</v>
      </c>
      <c r="D12" s="21" t="s">
        <v>294</v>
      </c>
      <c r="E12" s="21">
        <v>276</v>
      </c>
      <c r="F12" s="21">
        <v>322</v>
      </c>
      <c r="G12" s="21"/>
      <c r="H12" s="21"/>
      <c r="I12" s="204"/>
      <c r="J12" s="204"/>
      <c r="K12" s="204"/>
      <c r="L12" s="204"/>
      <c r="M12" s="21"/>
      <c r="N12" s="21"/>
      <c r="O12" s="21"/>
      <c r="P12" s="21"/>
      <c r="Q12" s="22"/>
    </row>
    <row r="13" spans="1:17" s="18" customFormat="1" ht="15" customHeight="1" x14ac:dyDescent="0.15">
      <c r="A13" s="19"/>
      <c r="B13" s="19" t="s">
        <v>237</v>
      </c>
      <c r="C13" s="20" t="s">
        <v>203</v>
      </c>
      <c r="D13" s="21">
        <v>337</v>
      </c>
      <c r="E13" s="21">
        <v>471</v>
      </c>
      <c r="F13" s="21">
        <v>415</v>
      </c>
      <c r="G13" s="21">
        <v>570</v>
      </c>
      <c r="H13" s="21">
        <v>700</v>
      </c>
      <c r="I13" s="204">
        <v>337</v>
      </c>
      <c r="J13" s="204">
        <v>684</v>
      </c>
      <c r="K13" s="204">
        <v>2149</v>
      </c>
      <c r="L13" s="204">
        <v>1792</v>
      </c>
      <c r="M13" s="21">
        <v>977</v>
      </c>
      <c r="N13" s="21" t="s">
        <v>531</v>
      </c>
      <c r="O13" s="21" t="s">
        <v>377</v>
      </c>
      <c r="P13" s="21" t="s">
        <v>377</v>
      </c>
      <c r="Q13" s="22" t="s">
        <v>531</v>
      </c>
    </row>
    <row r="14" spans="1:17" s="18" customFormat="1" ht="15" customHeight="1" x14ac:dyDescent="0.15">
      <c r="A14" s="19"/>
      <c r="B14" s="19" t="s">
        <v>118</v>
      </c>
      <c r="C14" s="20" t="s">
        <v>204</v>
      </c>
      <c r="D14" s="21">
        <v>280</v>
      </c>
      <c r="E14" s="21">
        <v>471</v>
      </c>
      <c r="F14" s="21">
        <v>501</v>
      </c>
      <c r="G14" s="21">
        <v>560</v>
      </c>
      <c r="H14" s="21">
        <v>527</v>
      </c>
      <c r="I14" s="204">
        <v>708</v>
      </c>
      <c r="J14" s="204">
        <v>671</v>
      </c>
      <c r="K14" s="204">
        <v>796</v>
      </c>
      <c r="L14" s="204">
        <v>925</v>
      </c>
      <c r="M14" s="21">
        <v>933</v>
      </c>
      <c r="N14" s="21">
        <v>737</v>
      </c>
      <c r="O14" s="21">
        <v>527</v>
      </c>
      <c r="P14" s="21">
        <v>666</v>
      </c>
      <c r="Q14" s="22">
        <v>634</v>
      </c>
    </row>
    <row r="15" spans="1:17" s="18" customFormat="1" ht="15" customHeight="1" x14ac:dyDescent="0.15">
      <c r="A15" s="19"/>
      <c r="B15" s="19" t="s">
        <v>119</v>
      </c>
      <c r="C15" s="20" t="s">
        <v>205</v>
      </c>
      <c r="D15" s="21" t="s">
        <v>295</v>
      </c>
      <c r="E15" s="21" t="s">
        <v>295</v>
      </c>
      <c r="F15" s="21">
        <v>-21</v>
      </c>
      <c r="G15" s="21" t="s">
        <v>295</v>
      </c>
      <c r="H15" s="21">
        <v>-1</v>
      </c>
      <c r="I15" s="21" t="s">
        <v>295</v>
      </c>
      <c r="J15" s="21" t="s">
        <v>295</v>
      </c>
      <c r="K15" s="21" t="s">
        <v>295</v>
      </c>
      <c r="L15" s="21">
        <v>-9</v>
      </c>
      <c r="M15" s="21">
        <v>-38</v>
      </c>
      <c r="N15" s="21">
        <v>-57</v>
      </c>
      <c r="O15" s="21">
        <v>-121</v>
      </c>
      <c r="P15" s="21" t="s">
        <v>295</v>
      </c>
      <c r="Q15" s="22" t="s">
        <v>295</v>
      </c>
    </row>
    <row r="16" spans="1:17" s="18" customFormat="1" ht="15" customHeight="1" x14ac:dyDescent="0.15">
      <c r="A16" s="138"/>
      <c r="B16" s="139" t="s">
        <v>120</v>
      </c>
      <c r="C16" s="140" t="s">
        <v>125</v>
      </c>
      <c r="D16" s="141">
        <v>12488</v>
      </c>
      <c r="E16" s="141">
        <v>13558</v>
      </c>
      <c r="F16" s="141">
        <v>12774</v>
      </c>
      <c r="G16" s="141">
        <v>13120</v>
      </c>
      <c r="H16" s="141">
        <v>15235</v>
      </c>
      <c r="I16" s="141">
        <v>13845</v>
      </c>
      <c r="J16" s="141">
        <v>16149</v>
      </c>
      <c r="K16" s="141">
        <v>15492</v>
      </c>
      <c r="L16" s="141">
        <v>13130</v>
      </c>
      <c r="M16" s="141">
        <v>13528</v>
      </c>
      <c r="N16" s="141">
        <v>11931</v>
      </c>
      <c r="O16" s="141">
        <v>12708</v>
      </c>
      <c r="P16" s="141">
        <v>13168</v>
      </c>
      <c r="Q16" s="142">
        <v>15150</v>
      </c>
    </row>
    <row r="17" spans="1:17" s="18" customFormat="1" ht="15" customHeight="1" x14ac:dyDescent="0.15">
      <c r="A17" s="19" t="s">
        <v>121</v>
      </c>
      <c r="B17" s="19"/>
      <c r="C17" s="23" t="s">
        <v>339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2"/>
    </row>
    <row r="18" spans="1:17" s="18" customFormat="1" ht="15" customHeight="1" x14ac:dyDescent="0.15">
      <c r="A18" s="19"/>
      <c r="B18" s="19" t="s">
        <v>144</v>
      </c>
      <c r="C18" s="23" t="s">
        <v>207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2"/>
    </row>
    <row r="19" spans="1:17" s="18" customFormat="1" ht="15" customHeight="1" x14ac:dyDescent="0.15">
      <c r="A19" s="19"/>
      <c r="B19" s="24" t="s">
        <v>259</v>
      </c>
      <c r="C19" s="20" t="s">
        <v>277</v>
      </c>
      <c r="D19" s="21">
        <v>769</v>
      </c>
      <c r="E19" s="21">
        <v>649</v>
      </c>
      <c r="F19" s="21">
        <v>565</v>
      </c>
      <c r="G19" s="21">
        <v>369</v>
      </c>
      <c r="H19" s="21">
        <v>287</v>
      </c>
      <c r="I19" s="204">
        <v>371</v>
      </c>
      <c r="J19" s="204">
        <v>341</v>
      </c>
      <c r="K19" s="204">
        <v>364</v>
      </c>
      <c r="L19" s="204">
        <v>317</v>
      </c>
      <c r="M19" s="21">
        <v>170</v>
      </c>
      <c r="N19" s="21">
        <v>757</v>
      </c>
      <c r="O19" s="21">
        <v>645</v>
      </c>
      <c r="P19" s="21">
        <v>604</v>
      </c>
      <c r="Q19" s="22">
        <v>537</v>
      </c>
    </row>
    <row r="20" spans="1:17" s="18" customFormat="1" ht="15" customHeight="1" x14ac:dyDescent="0.15">
      <c r="A20" s="19"/>
      <c r="B20" s="24" t="s">
        <v>278</v>
      </c>
      <c r="C20" s="23" t="s">
        <v>280</v>
      </c>
      <c r="D20" s="21">
        <v>776</v>
      </c>
      <c r="E20" s="21">
        <v>697</v>
      </c>
      <c r="F20" s="21">
        <v>871</v>
      </c>
      <c r="G20" s="21">
        <v>715</v>
      </c>
      <c r="H20" s="21">
        <v>630</v>
      </c>
      <c r="I20" s="204">
        <v>1038</v>
      </c>
      <c r="J20" s="204">
        <v>1078</v>
      </c>
      <c r="K20" s="204">
        <v>2279</v>
      </c>
      <c r="L20" s="204">
        <v>2522</v>
      </c>
      <c r="M20" s="21">
        <v>1560</v>
      </c>
      <c r="N20" s="21">
        <v>1560</v>
      </c>
      <c r="O20" s="21">
        <v>1210</v>
      </c>
      <c r="P20" s="21">
        <v>789</v>
      </c>
      <c r="Q20" s="22">
        <v>600</v>
      </c>
    </row>
    <row r="21" spans="1:17" s="18" customFormat="1" ht="15" customHeight="1" x14ac:dyDescent="0.15">
      <c r="A21" s="19"/>
      <c r="B21" s="24" t="s">
        <v>118</v>
      </c>
      <c r="C21" s="20" t="s">
        <v>279</v>
      </c>
      <c r="D21" s="21" t="s">
        <v>294</v>
      </c>
      <c r="E21" s="21">
        <v>106</v>
      </c>
      <c r="F21" s="21">
        <v>407</v>
      </c>
      <c r="G21" s="21">
        <v>1693</v>
      </c>
      <c r="H21" s="21">
        <v>2921</v>
      </c>
      <c r="I21" s="204">
        <v>2266</v>
      </c>
      <c r="J21" s="204">
        <v>1667</v>
      </c>
      <c r="K21" s="204">
        <v>1562</v>
      </c>
      <c r="L21" s="204">
        <v>843</v>
      </c>
      <c r="M21" s="21">
        <v>815</v>
      </c>
      <c r="N21" s="21">
        <v>180</v>
      </c>
      <c r="O21" s="21">
        <v>142</v>
      </c>
      <c r="P21" s="21">
        <v>96</v>
      </c>
      <c r="Q21" s="22">
        <v>56</v>
      </c>
    </row>
    <row r="22" spans="1:17" s="18" customFormat="1" ht="15" customHeight="1" x14ac:dyDescent="0.15">
      <c r="A22" s="19"/>
      <c r="B22" s="25" t="s">
        <v>145</v>
      </c>
      <c r="C22" s="26" t="s">
        <v>208</v>
      </c>
      <c r="D22" s="27">
        <v>1545</v>
      </c>
      <c r="E22" s="27">
        <v>1453</v>
      </c>
      <c r="F22" s="27">
        <v>1844</v>
      </c>
      <c r="G22" s="27">
        <v>2779</v>
      </c>
      <c r="H22" s="27">
        <v>3839</v>
      </c>
      <c r="I22" s="205">
        <v>3675</v>
      </c>
      <c r="J22" s="205">
        <v>3087</v>
      </c>
      <c r="K22" s="205">
        <v>4206</v>
      </c>
      <c r="L22" s="205">
        <v>3682</v>
      </c>
      <c r="M22" s="27">
        <v>2546</v>
      </c>
      <c r="N22" s="27">
        <v>2498</v>
      </c>
      <c r="O22" s="27">
        <v>1998</v>
      </c>
      <c r="P22" s="27">
        <v>1490</v>
      </c>
      <c r="Q22" s="365">
        <v>1194</v>
      </c>
    </row>
    <row r="23" spans="1:17" s="18" customFormat="1" ht="15" customHeight="1" x14ac:dyDescent="0.15">
      <c r="A23" s="19"/>
      <c r="B23" s="28" t="s">
        <v>146</v>
      </c>
      <c r="C23" s="23" t="s">
        <v>209</v>
      </c>
      <c r="D23" s="21"/>
      <c r="E23" s="21"/>
      <c r="F23" s="21"/>
      <c r="G23" s="21"/>
      <c r="H23" s="21"/>
      <c r="I23" s="204"/>
      <c r="J23" s="204"/>
      <c r="K23" s="204"/>
      <c r="L23" s="204"/>
      <c r="M23" s="21"/>
      <c r="N23" s="21"/>
      <c r="O23" s="21"/>
      <c r="P23" s="21"/>
      <c r="Q23" s="22"/>
    </row>
    <row r="24" spans="1:17" s="18" customFormat="1" ht="15" customHeight="1" x14ac:dyDescent="0.15">
      <c r="A24" s="19"/>
      <c r="B24" s="24" t="s">
        <v>199</v>
      </c>
      <c r="C24" s="23" t="s">
        <v>126</v>
      </c>
      <c r="D24" s="204">
        <v>670</v>
      </c>
      <c r="E24" s="204">
        <v>661</v>
      </c>
      <c r="F24" s="204">
        <v>1020</v>
      </c>
      <c r="G24" s="21">
        <v>2709</v>
      </c>
      <c r="H24" s="21">
        <v>3104</v>
      </c>
      <c r="I24" s="204">
        <v>3031</v>
      </c>
      <c r="J24" s="204">
        <v>3044</v>
      </c>
      <c r="K24" s="204">
        <v>2437</v>
      </c>
      <c r="L24" s="204">
        <v>3901</v>
      </c>
      <c r="M24" s="21">
        <v>3253</v>
      </c>
      <c r="N24" s="21">
        <v>3436</v>
      </c>
      <c r="O24" s="21">
        <v>2977</v>
      </c>
      <c r="P24" s="21">
        <v>2147</v>
      </c>
      <c r="Q24" s="22">
        <v>1614</v>
      </c>
    </row>
    <row r="25" spans="1:17" s="18" customFormat="1" ht="15" customHeight="1" x14ac:dyDescent="0.15">
      <c r="A25" s="19"/>
      <c r="B25" s="24" t="s">
        <v>378</v>
      </c>
      <c r="C25" s="23" t="s">
        <v>381</v>
      </c>
      <c r="D25" s="90" t="s">
        <v>294</v>
      </c>
      <c r="E25" s="90" t="s">
        <v>294</v>
      </c>
      <c r="F25" s="90" t="s">
        <v>294</v>
      </c>
      <c r="G25" s="90" t="s">
        <v>294</v>
      </c>
      <c r="H25" s="90" t="s">
        <v>294</v>
      </c>
      <c r="I25" s="90">
        <v>810</v>
      </c>
      <c r="J25" s="204">
        <v>779</v>
      </c>
      <c r="K25" s="204">
        <v>698</v>
      </c>
      <c r="L25" s="204">
        <v>611</v>
      </c>
      <c r="M25" s="21">
        <v>524</v>
      </c>
      <c r="N25" s="21">
        <v>437</v>
      </c>
      <c r="O25" s="21">
        <v>349</v>
      </c>
      <c r="P25" s="21">
        <v>262</v>
      </c>
      <c r="Q25" s="22">
        <v>175</v>
      </c>
    </row>
    <row r="26" spans="1:17" s="18" customFormat="1" ht="15" customHeight="1" x14ac:dyDescent="0.15">
      <c r="A26" s="19"/>
      <c r="B26" s="24" t="s">
        <v>118</v>
      </c>
      <c r="C26" s="23" t="s">
        <v>204</v>
      </c>
      <c r="D26" s="204">
        <v>0</v>
      </c>
      <c r="E26" s="204">
        <v>0</v>
      </c>
      <c r="F26" s="204">
        <v>0</v>
      </c>
      <c r="G26" s="21">
        <v>412</v>
      </c>
      <c r="H26" s="21">
        <v>563</v>
      </c>
      <c r="I26" s="204">
        <v>486</v>
      </c>
      <c r="J26" s="204">
        <v>358</v>
      </c>
      <c r="K26" s="204">
        <v>226</v>
      </c>
      <c r="L26" s="204">
        <v>100</v>
      </c>
      <c r="M26" s="21">
        <v>30</v>
      </c>
      <c r="N26" s="21">
        <v>0</v>
      </c>
      <c r="O26" s="21">
        <v>0</v>
      </c>
      <c r="P26" s="21">
        <v>2</v>
      </c>
      <c r="Q26" s="22">
        <v>14</v>
      </c>
    </row>
    <row r="27" spans="1:17" s="18" customFormat="1" ht="15" customHeight="1" x14ac:dyDescent="0.15">
      <c r="A27" s="19"/>
      <c r="B27" s="29" t="s">
        <v>147</v>
      </c>
      <c r="C27" s="26" t="s">
        <v>210</v>
      </c>
      <c r="D27" s="205">
        <v>670</v>
      </c>
      <c r="E27" s="205">
        <v>661</v>
      </c>
      <c r="F27" s="205">
        <v>1020</v>
      </c>
      <c r="G27" s="27">
        <v>3121</v>
      </c>
      <c r="H27" s="27">
        <v>3667</v>
      </c>
      <c r="I27" s="205">
        <v>4328</v>
      </c>
      <c r="J27" s="205">
        <v>4182</v>
      </c>
      <c r="K27" s="205">
        <v>3361</v>
      </c>
      <c r="L27" s="205">
        <v>4613</v>
      </c>
      <c r="M27" s="27">
        <v>3808</v>
      </c>
      <c r="N27" s="27">
        <v>3874</v>
      </c>
      <c r="O27" s="27">
        <v>3327</v>
      </c>
      <c r="P27" s="27">
        <v>2412</v>
      </c>
      <c r="Q27" s="365">
        <v>1805</v>
      </c>
    </row>
    <row r="28" spans="1:17" s="18" customFormat="1" ht="15" customHeight="1" x14ac:dyDescent="0.15">
      <c r="A28" s="19"/>
      <c r="B28" s="19" t="s">
        <v>148</v>
      </c>
      <c r="C28" s="23" t="s">
        <v>211</v>
      </c>
      <c r="D28" s="204"/>
      <c r="E28" s="204"/>
      <c r="F28" s="204"/>
      <c r="G28" s="21"/>
      <c r="H28" s="21"/>
      <c r="I28" s="204"/>
      <c r="J28" s="204"/>
      <c r="K28" s="204"/>
      <c r="L28" s="204"/>
      <c r="M28" s="204"/>
      <c r="N28" s="204"/>
      <c r="O28" s="204"/>
      <c r="P28" s="204"/>
      <c r="Q28" s="217"/>
    </row>
    <row r="29" spans="1:17" s="18" customFormat="1" ht="15" customHeight="1" x14ac:dyDescent="0.15">
      <c r="A29" s="19"/>
      <c r="B29" s="24" t="s">
        <v>149</v>
      </c>
      <c r="C29" s="23" t="s">
        <v>212</v>
      </c>
      <c r="D29" s="204">
        <v>819</v>
      </c>
      <c r="E29" s="204">
        <v>1246</v>
      </c>
      <c r="F29" s="204">
        <v>1326</v>
      </c>
      <c r="G29" s="21">
        <v>1370</v>
      </c>
      <c r="H29" s="21">
        <v>1340</v>
      </c>
      <c r="I29" s="204">
        <v>1161</v>
      </c>
      <c r="J29" s="204">
        <v>1278</v>
      </c>
      <c r="K29" s="204">
        <v>1216</v>
      </c>
      <c r="L29" s="204">
        <v>735</v>
      </c>
      <c r="M29" s="21">
        <v>756</v>
      </c>
      <c r="N29" s="21">
        <v>487</v>
      </c>
      <c r="O29" s="21">
        <v>496</v>
      </c>
      <c r="P29" s="21">
        <v>320</v>
      </c>
      <c r="Q29" s="22">
        <v>310</v>
      </c>
    </row>
    <row r="30" spans="1:17" s="18" customFormat="1" ht="15" customHeight="1" x14ac:dyDescent="0.15">
      <c r="A30" s="19"/>
      <c r="B30" s="24" t="s">
        <v>281</v>
      </c>
      <c r="C30" s="23" t="s">
        <v>282</v>
      </c>
      <c r="D30" s="204">
        <v>1049</v>
      </c>
      <c r="E30" s="204">
        <v>1054</v>
      </c>
      <c r="F30" s="204">
        <v>989</v>
      </c>
      <c r="G30" s="21">
        <v>897</v>
      </c>
      <c r="H30" s="21">
        <v>885</v>
      </c>
      <c r="I30" s="204">
        <v>715</v>
      </c>
      <c r="J30" s="204">
        <v>510</v>
      </c>
      <c r="K30" s="204">
        <v>564</v>
      </c>
      <c r="L30" s="204">
        <v>515</v>
      </c>
      <c r="M30" s="21">
        <v>437</v>
      </c>
      <c r="N30" s="21">
        <v>674</v>
      </c>
      <c r="O30" s="21">
        <v>581</v>
      </c>
      <c r="P30" s="21">
        <v>581</v>
      </c>
      <c r="Q30" s="22">
        <v>580</v>
      </c>
    </row>
    <row r="31" spans="1:17" s="18" customFormat="1" ht="15" customHeight="1" x14ac:dyDescent="0.15">
      <c r="A31" s="19"/>
      <c r="B31" s="24" t="s">
        <v>237</v>
      </c>
      <c r="C31" s="23" t="s">
        <v>203</v>
      </c>
      <c r="D31" s="204">
        <v>1371</v>
      </c>
      <c r="E31" s="204">
        <v>1303</v>
      </c>
      <c r="F31" s="204">
        <v>1356</v>
      </c>
      <c r="G31" s="21">
        <v>1174</v>
      </c>
      <c r="H31" s="21">
        <v>818</v>
      </c>
      <c r="I31" s="204">
        <v>606</v>
      </c>
      <c r="J31" s="204">
        <v>828</v>
      </c>
      <c r="K31" s="204">
        <v>371</v>
      </c>
      <c r="L31" s="204">
        <v>316</v>
      </c>
      <c r="M31" s="21">
        <v>949</v>
      </c>
      <c r="N31" s="21">
        <v>1253</v>
      </c>
      <c r="O31" s="21">
        <v>1369</v>
      </c>
      <c r="P31" s="21">
        <v>1491</v>
      </c>
      <c r="Q31" s="22">
        <v>1279</v>
      </c>
    </row>
    <row r="32" spans="1:17" s="18" customFormat="1" ht="15" customHeight="1" x14ac:dyDescent="0.15">
      <c r="A32" s="19"/>
      <c r="B32" s="24" t="s">
        <v>118</v>
      </c>
      <c r="C32" s="20" t="s">
        <v>204</v>
      </c>
      <c r="D32" s="204">
        <v>220</v>
      </c>
      <c r="E32" s="204">
        <v>457</v>
      </c>
      <c r="F32" s="204">
        <v>658</v>
      </c>
      <c r="G32" s="21">
        <v>675</v>
      </c>
      <c r="H32" s="21">
        <v>723</v>
      </c>
      <c r="I32" s="204">
        <v>737</v>
      </c>
      <c r="J32" s="204">
        <v>563</v>
      </c>
      <c r="K32" s="204">
        <v>431</v>
      </c>
      <c r="L32" s="204">
        <v>323</v>
      </c>
      <c r="M32" s="21">
        <v>262</v>
      </c>
      <c r="N32" s="21">
        <v>231</v>
      </c>
      <c r="O32" s="21">
        <v>163</v>
      </c>
      <c r="P32" s="21">
        <v>118</v>
      </c>
      <c r="Q32" s="22">
        <v>154</v>
      </c>
    </row>
    <row r="33" spans="1:21" s="18" customFormat="1" ht="15" customHeight="1" x14ac:dyDescent="0.15">
      <c r="A33" s="19"/>
      <c r="B33" s="24" t="s">
        <v>119</v>
      </c>
      <c r="C33" s="20" t="s">
        <v>205</v>
      </c>
      <c r="D33" s="21" t="s">
        <v>294</v>
      </c>
      <c r="E33" s="21">
        <v>-4</v>
      </c>
      <c r="F33" s="204">
        <v>-5</v>
      </c>
      <c r="G33" s="21">
        <v>-5</v>
      </c>
      <c r="H33" s="21">
        <v>-4</v>
      </c>
      <c r="I33" s="204">
        <v>-4</v>
      </c>
      <c r="J33" s="204">
        <v>-4</v>
      </c>
      <c r="K33" s="204">
        <v>-5</v>
      </c>
      <c r="L33" s="204">
        <v>-4</v>
      </c>
      <c r="M33" s="21">
        <v>-4</v>
      </c>
      <c r="N33" s="21">
        <v>-4</v>
      </c>
      <c r="O33" s="21">
        <v>-4</v>
      </c>
      <c r="P33" s="21">
        <v>-5</v>
      </c>
      <c r="Q33" s="22">
        <v>-5</v>
      </c>
    </row>
    <row r="34" spans="1:21" s="18" customFormat="1" ht="15" customHeight="1" x14ac:dyDescent="0.15">
      <c r="A34" s="29"/>
      <c r="B34" s="29" t="s">
        <v>150</v>
      </c>
      <c r="C34" s="26" t="s">
        <v>127</v>
      </c>
      <c r="D34" s="27">
        <v>3459</v>
      </c>
      <c r="E34" s="27">
        <v>4057</v>
      </c>
      <c r="F34" s="27">
        <v>4326</v>
      </c>
      <c r="G34" s="27">
        <v>4112</v>
      </c>
      <c r="H34" s="27">
        <v>3763</v>
      </c>
      <c r="I34" s="205">
        <v>3216</v>
      </c>
      <c r="J34" s="205">
        <v>3176</v>
      </c>
      <c r="K34" s="205">
        <v>2578</v>
      </c>
      <c r="L34" s="205">
        <v>1886</v>
      </c>
      <c r="M34" s="27">
        <v>2400</v>
      </c>
      <c r="N34" s="27">
        <v>2641</v>
      </c>
      <c r="O34" s="27">
        <v>2606</v>
      </c>
      <c r="P34" s="27">
        <v>2506</v>
      </c>
      <c r="Q34" s="365">
        <v>2320</v>
      </c>
    </row>
    <row r="35" spans="1:21" s="18" customFormat="1" ht="15" customHeight="1" x14ac:dyDescent="0.15">
      <c r="A35" s="150"/>
      <c r="B35" s="139" t="s">
        <v>151</v>
      </c>
      <c r="C35" s="140" t="s">
        <v>318</v>
      </c>
      <c r="D35" s="141">
        <v>5676</v>
      </c>
      <c r="E35" s="141">
        <v>6172</v>
      </c>
      <c r="F35" s="141">
        <v>7191</v>
      </c>
      <c r="G35" s="141">
        <v>10012</v>
      </c>
      <c r="H35" s="141">
        <v>11271</v>
      </c>
      <c r="I35" s="141">
        <v>11221</v>
      </c>
      <c r="J35" s="141">
        <v>10446</v>
      </c>
      <c r="K35" s="141">
        <v>10146</v>
      </c>
      <c r="L35" s="141">
        <v>10182</v>
      </c>
      <c r="M35" s="141">
        <v>8755</v>
      </c>
      <c r="N35" s="141">
        <v>9014</v>
      </c>
      <c r="O35" s="141">
        <v>7932</v>
      </c>
      <c r="P35" s="141">
        <v>6409</v>
      </c>
      <c r="Q35" s="142">
        <v>5320</v>
      </c>
    </row>
    <row r="36" spans="1:21" s="18" customFormat="1" ht="15" customHeight="1" x14ac:dyDescent="0.15">
      <c r="A36" s="143" t="s">
        <v>152</v>
      </c>
      <c r="B36" s="143"/>
      <c r="C36" s="144" t="s">
        <v>128</v>
      </c>
      <c r="D36" s="145">
        <v>18164</v>
      </c>
      <c r="E36" s="145">
        <v>19730</v>
      </c>
      <c r="F36" s="145">
        <v>19965</v>
      </c>
      <c r="G36" s="145">
        <v>23132</v>
      </c>
      <c r="H36" s="145">
        <v>26506</v>
      </c>
      <c r="I36" s="145">
        <v>25066</v>
      </c>
      <c r="J36" s="145">
        <v>26595</v>
      </c>
      <c r="K36" s="145">
        <v>25638</v>
      </c>
      <c r="L36" s="145">
        <v>23312</v>
      </c>
      <c r="M36" s="145">
        <v>22283</v>
      </c>
      <c r="N36" s="145">
        <v>20945</v>
      </c>
      <c r="O36" s="145">
        <v>20640</v>
      </c>
      <c r="P36" s="145">
        <v>19577</v>
      </c>
      <c r="Q36" s="146">
        <v>20471</v>
      </c>
    </row>
    <row r="37" spans="1:21" s="18" customFormat="1" ht="13.5" customHeight="1" x14ac:dyDescent="0.15">
      <c r="B37" s="19"/>
    </row>
    <row r="38" spans="1:21" s="18" customFormat="1" ht="10.5" x14ac:dyDescent="0.15"/>
    <row r="39" spans="1:21" s="18" customFormat="1" ht="11.25" x14ac:dyDescent="0.15">
      <c r="U39" s="30"/>
    </row>
    <row r="40" spans="1:21" s="18" customFormat="1" ht="10.5" customHeight="1" x14ac:dyDescent="0.15"/>
    <row r="41" spans="1:21" s="378" customFormat="1" ht="10.5" x14ac:dyDescent="0.15">
      <c r="B41" s="378" t="s">
        <v>298</v>
      </c>
      <c r="C41" s="525">
        <v>2007</v>
      </c>
      <c r="D41" s="391">
        <v>2008</v>
      </c>
      <c r="E41" s="391">
        <v>2009</v>
      </c>
      <c r="F41" s="391">
        <v>2010</v>
      </c>
      <c r="G41" s="391">
        <v>2011</v>
      </c>
      <c r="H41" s="391">
        <v>2012</v>
      </c>
      <c r="I41" s="391">
        <v>2013</v>
      </c>
      <c r="J41" s="391">
        <v>2014</v>
      </c>
      <c r="K41" s="391">
        <v>2015</v>
      </c>
      <c r="L41" s="391">
        <v>2016</v>
      </c>
      <c r="M41" s="391">
        <v>2017</v>
      </c>
      <c r="N41" s="391">
        <v>2018</v>
      </c>
      <c r="O41" s="526">
        <v>2019</v>
      </c>
      <c r="P41" s="526">
        <v>2020</v>
      </c>
      <c r="Q41" s="526">
        <v>2020</v>
      </c>
    </row>
    <row r="42" spans="1:21" s="378" customFormat="1" ht="10.5" x14ac:dyDescent="0.15">
      <c r="B42" s="527" t="s">
        <v>103</v>
      </c>
      <c r="C42" s="528">
        <v>13189.691999999999</v>
      </c>
      <c r="D42" s="528">
        <v>12488.217000000001</v>
      </c>
      <c r="E42" s="528">
        <v>13558.516</v>
      </c>
      <c r="F42" s="528">
        <v>12774.377</v>
      </c>
      <c r="G42" s="528">
        <v>13120.310747</v>
      </c>
      <c r="H42" s="528">
        <v>15235.354194</v>
      </c>
      <c r="I42" s="528">
        <v>13845.548000000001</v>
      </c>
      <c r="J42" s="528">
        <v>16149.041999999999</v>
      </c>
      <c r="K42" s="528">
        <v>15492.005999999999</v>
      </c>
      <c r="L42" s="528">
        <v>13130.323</v>
      </c>
      <c r="M42" s="528">
        <v>13528.49</v>
      </c>
      <c r="N42" s="528">
        <v>11931.159</v>
      </c>
      <c r="O42" s="528">
        <v>12708.183000000001</v>
      </c>
      <c r="P42" s="528">
        <v>13168.397000000001</v>
      </c>
      <c r="Q42" s="528">
        <v>15150.869000000001</v>
      </c>
    </row>
    <row r="43" spans="1:21" s="378" customFormat="1" ht="10.5" x14ac:dyDescent="0.15">
      <c r="B43" s="527" t="s">
        <v>121</v>
      </c>
      <c r="C43" s="529">
        <v>6012.3140000000003</v>
      </c>
      <c r="D43" s="529">
        <v>5676.2209999999995</v>
      </c>
      <c r="E43" s="529">
        <v>6172.0219999999999</v>
      </c>
      <c r="F43" s="529">
        <v>7191.3980000000001</v>
      </c>
      <c r="G43" s="529">
        <v>10012.513827000001</v>
      </c>
      <c r="H43" s="529">
        <v>11271.565280000001</v>
      </c>
      <c r="I43" s="529">
        <v>11221.011</v>
      </c>
      <c r="J43" s="529">
        <v>10446.876</v>
      </c>
      <c r="K43" s="529">
        <v>10146.924000000001</v>
      </c>
      <c r="L43" s="529">
        <v>10182.027</v>
      </c>
      <c r="M43" s="529">
        <v>8755.0570000000007</v>
      </c>
      <c r="N43" s="529">
        <v>9014.759</v>
      </c>
      <c r="O43" s="529">
        <v>7932.7309999999998</v>
      </c>
      <c r="P43" s="529">
        <v>6409.21</v>
      </c>
      <c r="Q43" s="529">
        <v>5320.7089999999998</v>
      </c>
    </row>
    <row r="44" spans="1:21" s="530" customFormat="1" ht="11.25" x14ac:dyDescent="0.15">
      <c r="B44" s="527" t="s">
        <v>152</v>
      </c>
      <c r="C44" s="528">
        <v>19202.006000000001</v>
      </c>
      <c r="D44" s="528">
        <v>18164.438999999998</v>
      </c>
      <c r="E44" s="528">
        <v>19730.538</v>
      </c>
      <c r="F44" s="528">
        <v>19965.775000000001</v>
      </c>
      <c r="G44" s="528">
        <v>23132.824573999998</v>
      </c>
      <c r="H44" s="528">
        <v>26506.919473999998</v>
      </c>
      <c r="I44" s="528">
        <v>25066.560000000001</v>
      </c>
      <c r="J44" s="528">
        <v>26595.919000000002</v>
      </c>
      <c r="K44" s="528">
        <v>25638.93</v>
      </c>
      <c r="L44" s="528">
        <v>23312.350999999999</v>
      </c>
      <c r="M44" s="528">
        <v>22283.546999999999</v>
      </c>
      <c r="N44" s="528">
        <v>20945.919000000002</v>
      </c>
      <c r="O44" s="528">
        <v>20640.914000000001</v>
      </c>
      <c r="P44" s="528">
        <v>19577.608</v>
      </c>
      <c r="Q44" s="528">
        <v>20471.578000000001</v>
      </c>
    </row>
    <row r="45" spans="1:21" s="31" customFormat="1" ht="11.25" x14ac:dyDescent="0.15"/>
    <row r="46" spans="1:21" s="31" customFormat="1" ht="11.25" x14ac:dyDescent="0.15"/>
    <row r="47" spans="1:21" s="31" customFormat="1" ht="11.25" x14ac:dyDescent="0.15"/>
    <row r="48" spans="1:21" s="31" customFormat="1" ht="11.25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S75"/>
  <sheetViews>
    <sheetView showGridLines="0" zoomScaleNormal="100" zoomScaleSheetLayoutView="100" workbookViewId="0">
      <pane xSplit="2" topLeftCell="C1" activePane="topRight" state="frozen"/>
      <selection activeCell="B1" sqref="B1"/>
      <selection pane="topRight" activeCell="S13" sqref="S13"/>
    </sheetView>
  </sheetViews>
  <sheetFormatPr defaultColWidth="9" defaultRowHeight="13.5" x14ac:dyDescent="0.15"/>
  <cols>
    <col min="1" max="1" width="1" style="10" customWidth="1"/>
    <col min="2" max="2" width="22.625" style="10" customWidth="1"/>
    <col min="3" max="3" width="30.625" style="10" customWidth="1"/>
    <col min="4" max="7" width="9" style="10" hidden="1" customWidth="1"/>
    <col min="8" max="17" width="8.625" style="10" customWidth="1"/>
    <col min="18" max="16384" width="9" style="10"/>
  </cols>
  <sheetData>
    <row r="1" spans="1:17" ht="13.5" customHeight="1" x14ac:dyDescent="0.15"/>
    <row r="2" spans="1:17" ht="22.5" customHeight="1" x14ac:dyDescent="0.15">
      <c r="A2" s="491"/>
      <c r="B2" s="547"/>
      <c r="C2" s="491"/>
      <c r="D2" s="491"/>
      <c r="E2" s="491"/>
      <c r="F2" s="491"/>
      <c r="G2" s="491"/>
      <c r="H2" s="491"/>
      <c r="I2" s="491"/>
      <c r="J2" s="491"/>
      <c r="K2" s="491"/>
      <c r="L2" s="363"/>
      <c r="M2" s="491"/>
      <c r="N2" s="491"/>
      <c r="O2" s="491"/>
      <c r="P2" s="491"/>
      <c r="Q2" s="491"/>
    </row>
    <row r="3" spans="1:17" ht="12" customHeight="1" x14ac:dyDescent="0.15">
      <c r="A3" s="12"/>
      <c r="B3" s="13"/>
      <c r="C3" s="368" t="s">
        <v>453</v>
      </c>
      <c r="D3" s="14"/>
      <c r="E3" s="14"/>
      <c r="F3" s="14"/>
      <c r="G3" s="14"/>
      <c r="H3" s="14"/>
      <c r="I3" s="14"/>
      <c r="J3" s="14"/>
      <c r="K3" s="14"/>
      <c r="L3" s="345"/>
      <c r="M3" s="14"/>
      <c r="N3" s="14"/>
      <c r="O3" s="14"/>
      <c r="P3" s="14"/>
      <c r="Q3" s="14"/>
    </row>
    <row r="4" spans="1:17" s="18" customFormat="1" ht="10.5" x14ac:dyDescent="0.15">
      <c r="A4" s="9"/>
      <c r="B4" s="9"/>
      <c r="C4" s="9"/>
      <c r="D4" s="9"/>
      <c r="E4" s="9"/>
      <c r="F4" s="9"/>
      <c r="G4" s="16"/>
      <c r="H4" s="64"/>
      <c r="I4" s="64"/>
      <c r="J4" s="64"/>
      <c r="K4" s="64"/>
      <c r="L4" s="64"/>
      <c r="M4" s="64"/>
      <c r="O4" s="64"/>
      <c r="P4" s="64"/>
      <c r="Q4" s="64" t="s">
        <v>63</v>
      </c>
    </row>
    <row r="5" spans="1:17" s="18" customFormat="1" ht="10.5" x14ac:dyDescent="0.15">
      <c r="A5" s="19"/>
      <c r="B5" s="19"/>
      <c r="C5" s="19"/>
      <c r="D5" s="132">
        <v>2008</v>
      </c>
      <c r="E5" s="132">
        <v>2009</v>
      </c>
      <c r="F5" s="132">
        <v>2010</v>
      </c>
      <c r="G5" s="132">
        <v>2011</v>
      </c>
      <c r="H5" s="132">
        <v>2012</v>
      </c>
      <c r="I5" s="132">
        <v>2013</v>
      </c>
      <c r="J5" s="132">
        <v>2014</v>
      </c>
      <c r="K5" s="132">
        <v>2015</v>
      </c>
      <c r="L5" s="132">
        <v>2016</v>
      </c>
      <c r="M5" s="391">
        <v>2017</v>
      </c>
      <c r="N5" s="391">
        <v>2018</v>
      </c>
      <c r="O5" s="391">
        <v>2019</v>
      </c>
      <c r="P5" s="391">
        <v>2020</v>
      </c>
      <c r="Q5" s="364">
        <v>2021</v>
      </c>
    </row>
    <row r="6" spans="1:17" s="18" customFormat="1" ht="15" customHeight="1" x14ac:dyDescent="0.15">
      <c r="A6" s="134" t="s">
        <v>185</v>
      </c>
      <c r="B6" s="134"/>
      <c r="C6" s="135" t="s">
        <v>129</v>
      </c>
      <c r="D6" s="136"/>
      <c r="E6" s="136"/>
      <c r="F6" s="136"/>
      <c r="G6" s="137"/>
      <c r="H6" s="136"/>
      <c r="I6" s="136"/>
      <c r="J6" s="136"/>
      <c r="K6" s="136"/>
      <c r="L6" s="136"/>
      <c r="M6" s="136"/>
      <c r="N6" s="136"/>
      <c r="O6" s="136"/>
      <c r="P6" s="136"/>
      <c r="Q6" s="137"/>
    </row>
    <row r="7" spans="1:17" s="18" customFormat="1" ht="15" customHeight="1" x14ac:dyDescent="0.15">
      <c r="A7" s="19" t="s">
        <v>153</v>
      </c>
      <c r="B7" s="19"/>
      <c r="C7" s="23" t="s">
        <v>130</v>
      </c>
      <c r="D7" s="127"/>
      <c r="E7" s="127"/>
      <c r="F7" s="127"/>
      <c r="G7" s="128"/>
      <c r="H7" s="127"/>
      <c r="I7" s="127"/>
      <c r="J7" s="127"/>
      <c r="K7" s="127"/>
      <c r="L7" s="127"/>
      <c r="M7" s="127"/>
      <c r="N7" s="127"/>
      <c r="O7" s="127"/>
      <c r="P7" s="127"/>
      <c r="Q7" s="128"/>
    </row>
    <row r="8" spans="1:17" s="18" customFormat="1" ht="15" customHeight="1" x14ac:dyDescent="0.15">
      <c r="A8" s="19"/>
      <c r="B8" s="19" t="s">
        <v>284</v>
      </c>
      <c r="C8" s="23" t="s">
        <v>285</v>
      </c>
      <c r="D8" s="127">
        <v>2053</v>
      </c>
      <c r="E8" s="127">
        <v>1463</v>
      </c>
      <c r="F8" s="127">
        <v>1376</v>
      </c>
      <c r="G8" s="127">
        <v>1876</v>
      </c>
      <c r="H8" s="127">
        <v>3682</v>
      </c>
      <c r="I8" s="206">
        <v>2131</v>
      </c>
      <c r="J8" s="206">
        <v>1329</v>
      </c>
      <c r="K8" s="206">
        <v>1318</v>
      </c>
      <c r="L8" s="206">
        <v>1368</v>
      </c>
      <c r="M8" s="206">
        <v>1033</v>
      </c>
      <c r="N8" s="206">
        <v>2336</v>
      </c>
      <c r="O8" s="206">
        <v>1555</v>
      </c>
      <c r="P8" s="206">
        <v>770</v>
      </c>
      <c r="Q8" s="218">
        <v>899</v>
      </c>
    </row>
    <row r="9" spans="1:17" s="18" customFormat="1" ht="15" customHeight="1" x14ac:dyDescent="0.15">
      <c r="A9" s="19"/>
      <c r="B9" s="19" t="s">
        <v>501</v>
      </c>
      <c r="C9" s="20" t="s">
        <v>502</v>
      </c>
      <c r="D9" s="127" t="s">
        <v>294</v>
      </c>
      <c r="E9" s="90" t="s">
        <v>294</v>
      </c>
      <c r="F9" s="90" t="s">
        <v>294</v>
      </c>
      <c r="G9" s="90" t="s">
        <v>294</v>
      </c>
      <c r="H9" s="90" t="s">
        <v>294</v>
      </c>
      <c r="I9" s="90" t="s">
        <v>294</v>
      </c>
      <c r="J9" s="90" t="s">
        <v>294</v>
      </c>
      <c r="K9" s="90" t="s">
        <v>294</v>
      </c>
      <c r="L9" s="90" t="s">
        <v>294</v>
      </c>
      <c r="M9" s="90">
        <v>1400</v>
      </c>
      <c r="N9" s="207" t="s">
        <v>294</v>
      </c>
      <c r="O9" s="207" t="s">
        <v>377</v>
      </c>
      <c r="P9" s="207" t="s">
        <v>377</v>
      </c>
      <c r="Q9" s="219" t="s">
        <v>531</v>
      </c>
    </row>
    <row r="10" spans="1:17" s="18" customFormat="1" ht="15" customHeight="1" x14ac:dyDescent="0.15">
      <c r="A10" s="19"/>
      <c r="B10" s="19" t="s">
        <v>154</v>
      </c>
      <c r="C10" s="20" t="s">
        <v>213</v>
      </c>
      <c r="D10" s="127">
        <v>259</v>
      </c>
      <c r="E10" s="127">
        <v>708</v>
      </c>
      <c r="F10" s="127">
        <v>146</v>
      </c>
      <c r="G10" s="127">
        <v>747</v>
      </c>
      <c r="H10" s="127">
        <v>721</v>
      </c>
      <c r="I10" s="206">
        <v>92</v>
      </c>
      <c r="J10" s="206">
        <v>1207</v>
      </c>
      <c r="K10" s="206">
        <v>145</v>
      </c>
      <c r="L10" s="206">
        <v>119</v>
      </c>
      <c r="M10" s="206">
        <v>169</v>
      </c>
      <c r="N10" s="206">
        <v>604</v>
      </c>
      <c r="O10" s="206">
        <v>132</v>
      </c>
      <c r="P10" s="206">
        <v>345</v>
      </c>
      <c r="Q10" s="218">
        <v>153</v>
      </c>
    </row>
    <row r="11" spans="1:17" s="18" customFormat="1" ht="15" customHeight="1" x14ac:dyDescent="0.15">
      <c r="A11" s="19"/>
      <c r="B11" s="19" t="s">
        <v>579</v>
      </c>
      <c r="C11" s="20" t="s">
        <v>581</v>
      </c>
      <c r="D11" s="90" t="s">
        <v>294</v>
      </c>
      <c r="E11" s="127">
        <v>1103</v>
      </c>
      <c r="F11" s="127">
        <v>1243</v>
      </c>
      <c r="G11" s="127">
        <v>1276</v>
      </c>
      <c r="H11" s="127">
        <v>1190</v>
      </c>
      <c r="I11" s="206">
        <v>1722</v>
      </c>
      <c r="J11" s="206">
        <v>2224</v>
      </c>
      <c r="K11" s="206">
        <v>2343</v>
      </c>
      <c r="L11" s="206">
        <v>2462</v>
      </c>
      <c r="M11" s="206">
        <v>2477</v>
      </c>
      <c r="N11" s="206">
        <v>2700</v>
      </c>
      <c r="O11" s="206">
        <v>2673</v>
      </c>
      <c r="P11" s="206">
        <v>2856</v>
      </c>
      <c r="Q11" s="218">
        <v>2999</v>
      </c>
    </row>
    <row r="12" spans="1:17" s="18" customFormat="1" ht="15" customHeight="1" x14ac:dyDescent="0.15">
      <c r="A12" s="19"/>
      <c r="B12" s="19" t="s">
        <v>283</v>
      </c>
      <c r="C12" s="20" t="s">
        <v>286</v>
      </c>
      <c r="D12" s="127">
        <v>539</v>
      </c>
      <c r="E12" s="127">
        <v>793</v>
      </c>
      <c r="F12" s="127">
        <v>741</v>
      </c>
      <c r="G12" s="127">
        <v>974</v>
      </c>
      <c r="H12" s="127">
        <v>756</v>
      </c>
      <c r="I12" s="206">
        <v>706</v>
      </c>
      <c r="J12" s="206">
        <v>950</v>
      </c>
      <c r="K12" s="206">
        <v>520</v>
      </c>
      <c r="L12" s="206">
        <v>792</v>
      </c>
      <c r="M12" s="206">
        <v>901</v>
      </c>
      <c r="N12" s="206">
        <v>885</v>
      </c>
      <c r="O12" s="206">
        <v>882</v>
      </c>
      <c r="P12" s="206">
        <v>521</v>
      </c>
      <c r="Q12" s="218">
        <v>492</v>
      </c>
    </row>
    <row r="13" spans="1:17" s="18" customFormat="1" ht="15" customHeight="1" x14ac:dyDescent="0.15">
      <c r="A13" s="19"/>
      <c r="B13" s="19" t="s">
        <v>183</v>
      </c>
      <c r="C13" s="20" t="s">
        <v>392</v>
      </c>
      <c r="D13" s="127">
        <v>559</v>
      </c>
      <c r="E13" s="127">
        <v>663</v>
      </c>
      <c r="F13" s="127">
        <v>651</v>
      </c>
      <c r="G13" s="127">
        <v>722</v>
      </c>
      <c r="H13" s="127">
        <v>761</v>
      </c>
      <c r="I13" s="207">
        <v>742</v>
      </c>
      <c r="J13" s="207">
        <v>745</v>
      </c>
      <c r="K13" s="207">
        <v>726</v>
      </c>
      <c r="L13" s="207">
        <v>641</v>
      </c>
      <c r="M13" s="392">
        <v>662</v>
      </c>
      <c r="N13" s="392">
        <v>1075</v>
      </c>
      <c r="O13" s="392">
        <v>879</v>
      </c>
      <c r="P13" s="392">
        <v>551</v>
      </c>
      <c r="Q13" s="366">
        <v>515</v>
      </c>
    </row>
    <row r="14" spans="1:17" s="18" customFormat="1" ht="15" customHeight="1" x14ac:dyDescent="0.15">
      <c r="A14" s="19"/>
      <c r="B14" s="19" t="s">
        <v>397</v>
      </c>
      <c r="C14" s="20" t="s">
        <v>423</v>
      </c>
      <c r="D14" s="90" t="s">
        <v>294</v>
      </c>
      <c r="E14" s="90" t="s">
        <v>294</v>
      </c>
      <c r="F14" s="90" t="s">
        <v>294</v>
      </c>
      <c r="G14" s="90" t="s">
        <v>294</v>
      </c>
      <c r="H14" s="90" t="s">
        <v>294</v>
      </c>
      <c r="I14" s="90" t="s">
        <v>294</v>
      </c>
      <c r="J14" s="90" t="s">
        <v>294</v>
      </c>
      <c r="K14" s="90">
        <v>5876</v>
      </c>
      <c r="L14" s="206">
        <v>1177</v>
      </c>
      <c r="M14" s="392" t="s">
        <v>447</v>
      </c>
      <c r="N14" s="207" t="s">
        <v>294</v>
      </c>
      <c r="O14" s="207" t="s">
        <v>377</v>
      </c>
      <c r="P14" s="207" t="s">
        <v>377</v>
      </c>
      <c r="Q14" s="207" t="s">
        <v>377</v>
      </c>
    </row>
    <row r="15" spans="1:17" s="18" customFormat="1" ht="15" customHeight="1" x14ac:dyDescent="0.15">
      <c r="A15" s="19"/>
      <c r="B15" s="19" t="s">
        <v>407</v>
      </c>
      <c r="C15" s="378" t="s">
        <v>424</v>
      </c>
      <c r="D15" s="90" t="s">
        <v>294</v>
      </c>
      <c r="E15" s="90" t="s">
        <v>294</v>
      </c>
      <c r="F15" s="90" t="s">
        <v>294</v>
      </c>
      <c r="G15" s="90" t="s">
        <v>294</v>
      </c>
      <c r="H15" s="90" t="s">
        <v>294</v>
      </c>
      <c r="I15" s="90" t="s">
        <v>294</v>
      </c>
      <c r="J15" s="90" t="s">
        <v>294</v>
      </c>
      <c r="K15" s="90" t="s">
        <v>294</v>
      </c>
      <c r="L15" s="90">
        <v>6646</v>
      </c>
      <c r="M15" s="392" t="s">
        <v>447</v>
      </c>
      <c r="N15" s="207" t="s">
        <v>294</v>
      </c>
      <c r="O15" s="207" t="s">
        <v>377</v>
      </c>
      <c r="P15" s="207" t="s">
        <v>377</v>
      </c>
      <c r="Q15" s="219" t="s">
        <v>531</v>
      </c>
    </row>
    <row r="16" spans="1:17" s="18" customFormat="1" ht="15" customHeight="1" x14ac:dyDescent="0.15">
      <c r="A16" s="19"/>
      <c r="B16" s="19" t="s">
        <v>580</v>
      </c>
      <c r="C16" s="378" t="s">
        <v>582</v>
      </c>
      <c r="D16" s="90"/>
      <c r="E16" s="90"/>
      <c r="F16" s="90"/>
      <c r="G16" s="90"/>
      <c r="H16" s="90" t="s">
        <v>294</v>
      </c>
      <c r="I16" s="90" t="s">
        <v>294</v>
      </c>
      <c r="J16" s="90" t="s">
        <v>294</v>
      </c>
      <c r="K16" s="90" t="s">
        <v>294</v>
      </c>
      <c r="L16" s="90" t="s">
        <v>294</v>
      </c>
      <c r="M16" s="90" t="s">
        <v>294</v>
      </c>
      <c r="N16" s="90" t="s">
        <v>294</v>
      </c>
      <c r="O16" s="90" t="s">
        <v>294</v>
      </c>
      <c r="P16" s="207">
        <v>438</v>
      </c>
      <c r="Q16" s="219">
        <v>75</v>
      </c>
    </row>
    <row r="17" spans="1:17" s="18" customFormat="1" ht="15" customHeight="1" x14ac:dyDescent="0.15">
      <c r="A17" s="19"/>
      <c r="B17" s="19" t="s">
        <v>118</v>
      </c>
      <c r="C17" s="20" t="s">
        <v>204</v>
      </c>
      <c r="D17" s="90">
        <f t="shared" ref="D17" si="0">D18-SUM(D8:D16)</f>
        <v>1036</v>
      </c>
      <c r="E17" s="127">
        <f t="shared" ref="E17" si="1">E18-SUM(E8:E16)</f>
        <v>484</v>
      </c>
      <c r="F17" s="127">
        <f t="shared" ref="F17" si="2">F18-SUM(F8:F16)</f>
        <v>468</v>
      </c>
      <c r="G17" s="127">
        <f t="shared" ref="G17" si="3">G18-SUM(G8:G16)</f>
        <v>792</v>
      </c>
      <c r="H17" s="127">
        <f t="shared" ref="H17:O17" si="4">H18-SUM(H8:H16)</f>
        <v>1757</v>
      </c>
      <c r="I17" s="127">
        <f t="shared" si="4"/>
        <v>1310</v>
      </c>
      <c r="J17" s="127">
        <f t="shared" si="4"/>
        <v>1085</v>
      </c>
      <c r="K17" s="127">
        <f t="shared" si="4"/>
        <v>1427</v>
      </c>
      <c r="L17" s="127">
        <f t="shared" si="4"/>
        <v>3569</v>
      </c>
      <c r="M17" s="127">
        <f t="shared" si="4"/>
        <v>1981</v>
      </c>
      <c r="N17" s="127">
        <f t="shared" si="4"/>
        <v>642</v>
      </c>
      <c r="O17" s="127">
        <f t="shared" si="4"/>
        <v>701</v>
      </c>
      <c r="P17" s="127">
        <f>P18-SUM(P8:P16)</f>
        <v>681</v>
      </c>
      <c r="Q17" s="128">
        <f>Q18-SUM(Q8:Q16)</f>
        <v>968</v>
      </c>
    </row>
    <row r="18" spans="1:17" s="18" customFormat="1" ht="15" customHeight="1" x14ac:dyDescent="0.15">
      <c r="A18" s="150"/>
      <c r="B18" s="139" t="s">
        <v>155</v>
      </c>
      <c r="C18" s="151" t="s">
        <v>131</v>
      </c>
      <c r="D18" s="152">
        <v>4446</v>
      </c>
      <c r="E18" s="152">
        <v>5214</v>
      </c>
      <c r="F18" s="152">
        <v>4625</v>
      </c>
      <c r="G18" s="152">
        <v>6387</v>
      </c>
      <c r="H18" s="152">
        <v>8867</v>
      </c>
      <c r="I18" s="152">
        <v>6703</v>
      </c>
      <c r="J18" s="152">
        <v>7540</v>
      </c>
      <c r="K18" s="152">
        <v>12355</v>
      </c>
      <c r="L18" s="152">
        <v>16774</v>
      </c>
      <c r="M18" s="152">
        <v>8623</v>
      </c>
      <c r="N18" s="152">
        <v>8242</v>
      </c>
      <c r="O18" s="152">
        <v>6822</v>
      </c>
      <c r="P18" s="152">
        <v>6162</v>
      </c>
      <c r="Q18" s="153">
        <v>6101</v>
      </c>
    </row>
    <row r="19" spans="1:17" s="18" customFormat="1" ht="15" customHeight="1" x14ac:dyDescent="0.15">
      <c r="A19" s="19" t="s">
        <v>156</v>
      </c>
      <c r="B19" s="19"/>
      <c r="C19" s="88" t="s">
        <v>214</v>
      </c>
      <c r="D19" s="127"/>
      <c r="E19" s="127"/>
      <c r="F19" s="127"/>
      <c r="G19" s="127"/>
      <c r="H19" s="127">
        <f t="shared" ref="H19:P19" si="5">SUM(H8:H17)</f>
        <v>8867</v>
      </c>
      <c r="I19" s="127">
        <f t="shared" si="5"/>
        <v>6703</v>
      </c>
      <c r="J19" s="127">
        <f t="shared" si="5"/>
        <v>7540</v>
      </c>
      <c r="K19" s="127">
        <f t="shared" si="5"/>
        <v>12355</v>
      </c>
      <c r="L19" s="127">
        <f t="shared" si="5"/>
        <v>16774</v>
      </c>
      <c r="M19" s="127">
        <f t="shared" si="5"/>
        <v>8623</v>
      </c>
      <c r="N19" s="127">
        <f t="shared" si="5"/>
        <v>8242</v>
      </c>
      <c r="O19" s="127">
        <f t="shared" si="5"/>
        <v>6822</v>
      </c>
      <c r="P19" s="127">
        <f t="shared" si="5"/>
        <v>6162</v>
      </c>
      <c r="Q19" s="128">
        <f>SUM(Q8:Q17)</f>
        <v>6101</v>
      </c>
    </row>
    <row r="20" spans="1:17" s="18" customFormat="1" ht="15" customHeight="1" x14ac:dyDescent="0.15">
      <c r="A20" s="19"/>
      <c r="B20" s="19" t="s">
        <v>503</v>
      </c>
      <c r="C20" s="20" t="s">
        <v>504</v>
      </c>
      <c r="D20" s="127" t="s">
        <v>294</v>
      </c>
      <c r="E20" s="90" t="s">
        <v>294</v>
      </c>
      <c r="F20" s="90" t="s">
        <v>294</v>
      </c>
      <c r="G20" s="90" t="s">
        <v>294</v>
      </c>
      <c r="H20" s="90" t="s">
        <v>294</v>
      </c>
      <c r="I20" s="90" t="s">
        <v>294</v>
      </c>
      <c r="J20" s="90" t="s">
        <v>294</v>
      </c>
      <c r="K20" s="90" t="s">
        <v>294</v>
      </c>
      <c r="L20" s="90" t="s">
        <v>294</v>
      </c>
      <c r="M20" s="90">
        <v>4900</v>
      </c>
      <c r="N20" s="207" t="s">
        <v>294</v>
      </c>
      <c r="O20" s="207" t="s">
        <v>377</v>
      </c>
      <c r="P20" s="207" t="s">
        <v>377</v>
      </c>
      <c r="Q20" s="219" t="s">
        <v>531</v>
      </c>
    </row>
    <row r="21" spans="1:17" s="18" customFormat="1" ht="15" customHeight="1" x14ac:dyDescent="0.15">
      <c r="A21" s="19"/>
      <c r="B21" s="19" t="s">
        <v>157</v>
      </c>
      <c r="C21" s="20" t="s">
        <v>104</v>
      </c>
      <c r="D21" s="127">
        <v>1768</v>
      </c>
      <c r="E21" s="127">
        <v>1705</v>
      </c>
      <c r="F21" s="127">
        <v>1447</v>
      </c>
      <c r="G21" s="127">
        <v>1242</v>
      </c>
      <c r="H21" s="127">
        <v>1019</v>
      </c>
      <c r="I21" s="206">
        <v>849</v>
      </c>
      <c r="J21" s="207" t="s">
        <v>294</v>
      </c>
      <c r="K21" s="207" t="s">
        <v>294</v>
      </c>
      <c r="L21" s="207" t="s">
        <v>294</v>
      </c>
      <c r="M21" s="207" t="s">
        <v>294</v>
      </c>
      <c r="N21" s="207" t="s">
        <v>294</v>
      </c>
      <c r="O21" s="207" t="s">
        <v>377</v>
      </c>
      <c r="P21" s="207" t="s">
        <v>377</v>
      </c>
      <c r="Q21" s="219" t="s">
        <v>531</v>
      </c>
    </row>
    <row r="22" spans="1:17" s="18" customFormat="1" ht="10.5" hidden="1" customHeight="1" x14ac:dyDescent="0.15">
      <c r="A22" s="19"/>
      <c r="B22" s="19" t="s">
        <v>393</v>
      </c>
      <c r="C22" s="20" t="s">
        <v>394</v>
      </c>
      <c r="D22" s="127">
        <v>155</v>
      </c>
      <c r="E22" s="127" t="s">
        <v>294</v>
      </c>
      <c r="F22" s="90" t="s">
        <v>294</v>
      </c>
      <c r="G22" s="90" t="s">
        <v>294</v>
      </c>
      <c r="H22" s="90" t="s">
        <v>294</v>
      </c>
      <c r="I22" s="90" t="s">
        <v>294</v>
      </c>
      <c r="J22" s="90" t="s">
        <v>294</v>
      </c>
      <c r="K22" s="90" t="s">
        <v>294</v>
      </c>
      <c r="L22" s="90" t="s">
        <v>294</v>
      </c>
      <c r="M22" s="207" t="s">
        <v>294</v>
      </c>
      <c r="N22" s="207" t="s">
        <v>294</v>
      </c>
      <c r="O22" s="207"/>
      <c r="P22" s="207"/>
      <c r="Q22" s="219"/>
    </row>
    <row r="23" spans="1:17" s="18" customFormat="1" ht="15" customHeight="1" x14ac:dyDescent="0.15">
      <c r="A23" s="19"/>
      <c r="B23" s="19" t="s">
        <v>389</v>
      </c>
      <c r="C23" s="340" t="s">
        <v>390</v>
      </c>
      <c r="D23" s="90" t="s">
        <v>294</v>
      </c>
      <c r="E23" s="90" t="s">
        <v>294</v>
      </c>
      <c r="F23" s="90" t="s">
        <v>294</v>
      </c>
      <c r="G23" s="90" t="s">
        <v>294</v>
      </c>
      <c r="H23" s="90" t="s">
        <v>294</v>
      </c>
      <c r="I23" s="90" t="s">
        <v>294</v>
      </c>
      <c r="J23" s="90">
        <v>1564</v>
      </c>
      <c r="K23" s="90">
        <v>1470</v>
      </c>
      <c r="L23" s="90">
        <v>1273</v>
      </c>
      <c r="M23" s="393">
        <v>971</v>
      </c>
      <c r="N23" s="393">
        <v>655</v>
      </c>
      <c r="O23" s="393">
        <v>315</v>
      </c>
      <c r="P23" s="393">
        <v>219</v>
      </c>
      <c r="Q23" s="219" t="s">
        <v>377</v>
      </c>
    </row>
    <row r="24" spans="1:17" s="18" customFormat="1" ht="15" customHeight="1" x14ac:dyDescent="0.15">
      <c r="A24" s="19"/>
      <c r="B24" s="19" t="s">
        <v>118</v>
      </c>
      <c r="C24" s="20" t="s">
        <v>204</v>
      </c>
      <c r="D24" s="127" t="s">
        <v>294</v>
      </c>
      <c r="E24" s="90">
        <v>152</v>
      </c>
      <c r="F24" s="127">
        <v>699</v>
      </c>
      <c r="G24" s="127">
        <v>1482</v>
      </c>
      <c r="H24" s="127">
        <v>1658</v>
      </c>
      <c r="I24" s="206">
        <v>1353</v>
      </c>
      <c r="J24" s="206">
        <v>908</v>
      </c>
      <c r="K24" s="206">
        <v>513</v>
      </c>
      <c r="L24" s="206">
        <v>292</v>
      </c>
      <c r="M24" s="393">
        <v>342</v>
      </c>
      <c r="N24" s="393">
        <v>520</v>
      </c>
      <c r="O24" s="393">
        <v>418</v>
      </c>
      <c r="P24" s="393">
        <v>372</v>
      </c>
      <c r="Q24" s="367">
        <v>332</v>
      </c>
    </row>
    <row r="25" spans="1:17" s="18" customFormat="1" ht="15" customHeight="1" x14ac:dyDescent="0.15">
      <c r="A25" s="150"/>
      <c r="B25" s="139" t="s">
        <v>158</v>
      </c>
      <c r="C25" s="140" t="s">
        <v>215</v>
      </c>
      <c r="D25" s="152">
        <v>1924</v>
      </c>
      <c r="E25" s="152">
        <v>1857</v>
      </c>
      <c r="F25" s="152">
        <v>2146</v>
      </c>
      <c r="G25" s="152">
        <v>2725</v>
      </c>
      <c r="H25" s="152">
        <v>2677</v>
      </c>
      <c r="I25" s="152">
        <v>2202</v>
      </c>
      <c r="J25" s="152">
        <v>2472</v>
      </c>
      <c r="K25" s="152">
        <v>1984</v>
      </c>
      <c r="L25" s="152">
        <v>1566</v>
      </c>
      <c r="M25" s="152">
        <v>6213</v>
      </c>
      <c r="N25" s="152">
        <v>1175</v>
      </c>
      <c r="O25" s="152">
        <v>733</v>
      </c>
      <c r="P25" s="152">
        <v>592</v>
      </c>
      <c r="Q25" s="153">
        <v>332</v>
      </c>
    </row>
    <row r="26" spans="1:17" s="18" customFormat="1" ht="15" customHeight="1" x14ac:dyDescent="0.15">
      <c r="A26" s="143" t="s">
        <v>159</v>
      </c>
      <c r="B26" s="143"/>
      <c r="C26" s="144" t="s">
        <v>132</v>
      </c>
      <c r="D26" s="154">
        <v>6370</v>
      </c>
      <c r="E26" s="154">
        <v>7072</v>
      </c>
      <c r="F26" s="154">
        <v>6771</v>
      </c>
      <c r="G26" s="154">
        <v>9112</v>
      </c>
      <c r="H26" s="154">
        <v>11545</v>
      </c>
      <c r="I26" s="154">
        <v>8906</v>
      </c>
      <c r="J26" s="154">
        <v>10013</v>
      </c>
      <c r="K26" s="154">
        <v>14339</v>
      </c>
      <c r="L26" s="154">
        <v>18340</v>
      </c>
      <c r="M26" s="154">
        <v>14837</v>
      </c>
      <c r="N26" s="154">
        <v>9418</v>
      </c>
      <c r="O26" s="154">
        <v>7556</v>
      </c>
      <c r="P26" s="154">
        <v>6755</v>
      </c>
      <c r="Q26" s="155">
        <v>6434</v>
      </c>
    </row>
    <row r="27" spans="1:17" s="18" customFormat="1" ht="9.75" customHeight="1" x14ac:dyDescent="0.15">
      <c r="A27" s="19"/>
      <c r="B27" s="19"/>
      <c r="C27" s="23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8"/>
    </row>
    <row r="28" spans="1:17" s="18" customFormat="1" ht="15" hidden="1" customHeight="1" x14ac:dyDescent="0.15">
      <c r="A28" s="134" t="s">
        <v>58</v>
      </c>
      <c r="B28" s="134"/>
      <c r="C28" s="135" t="s">
        <v>61</v>
      </c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9"/>
    </row>
    <row r="29" spans="1:17" s="18" customFormat="1" ht="15" hidden="1" customHeight="1" x14ac:dyDescent="0.15">
      <c r="A29" s="19"/>
      <c r="B29" s="19" t="s">
        <v>160</v>
      </c>
      <c r="C29" s="23" t="s">
        <v>217</v>
      </c>
      <c r="D29" s="90" t="s">
        <v>294</v>
      </c>
      <c r="E29" s="90" t="s">
        <v>294</v>
      </c>
      <c r="F29" s="90" t="s">
        <v>294</v>
      </c>
      <c r="G29" s="90" t="s">
        <v>294</v>
      </c>
      <c r="H29" s="90" t="s">
        <v>294</v>
      </c>
      <c r="I29" s="90" t="s">
        <v>294</v>
      </c>
      <c r="J29" s="90" t="s">
        <v>294</v>
      </c>
      <c r="K29" s="90" t="s">
        <v>294</v>
      </c>
      <c r="L29" s="90" t="s">
        <v>294</v>
      </c>
      <c r="M29" s="90" t="s">
        <v>294</v>
      </c>
      <c r="N29" s="90" t="s">
        <v>294</v>
      </c>
      <c r="O29" s="90"/>
      <c r="P29" s="90"/>
      <c r="Q29" s="90"/>
    </row>
    <row r="30" spans="1:17" s="18" customFormat="1" ht="15" hidden="1" customHeight="1" x14ac:dyDescent="0.15">
      <c r="A30" s="19"/>
      <c r="B30" s="19" t="s">
        <v>161</v>
      </c>
      <c r="C30" s="23" t="s">
        <v>218</v>
      </c>
      <c r="D30" s="90" t="s">
        <v>294</v>
      </c>
      <c r="E30" s="90" t="s">
        <v>294</v>
      </c>
      <c r="F30" s="90" t="s">
        <v>294</v>
      </c>
      <c r="G30" s="90" t="s">
        <v>294</v>
      </c>
      <c r="H30" s="90" t="s">
        <v>294</v>
      </c>
      <c r="I30" s="90" t="s">
        <v>294</v>
      </c>
      <c r="J30" s="90" t="s">
        <v>294</v>
      </c>
      <c r="K30" s="90" t="s">
        <v>294</v>
      </c>
      <c r="L30" s="90" t="s">
        <v>294</v>
      </c>
      <c r="M30" s="90" t="s">
        <v>294</v>
      </c>
      <c r="N30" s="90" t="s">
        <v>294</v>
      </c>
      <c r="O30" s="90"/>
      <c r="P30" s="90"/>
      <c r="Q30" s="90"/>
    </row>
    <row r="31" spans="1:17" s="18" customFormat="1" ht="15" hidden="1" customHeight="1" x14ac:dyDescent="0.15">
      <c r="A31" s="19"/>
      <c r="B31" s="19" t="s">
        <v>162</v>
      </c>
      <c r="C31" s="23" t="s">
        <v>219</v>
      </c>
      <c r="D31" s="90" t="s">
        <v>294</v>
      </c>
      <c r="E31" s="90" t="s">
        <v>294</v>
      </c>
      <c r="F31" s="90" t="s">
        <v>294</v>
      </c>
      <c r="G31" s="90" t="s">
        <v>294</v>
      </c>
      <c r="H31" s="90" t="s">
        <v>294</v>
      </c>
      <c r="I31" s="90" t="s">
        <v>294</v>
      </c>
      <c r="J31" s="90" t="s">
        <v>294</v>
      </c>
      <c r="K31" s="90" t="s">
        <v>294</v>
      </c>
      <c r="L31" s="90" t="s">
        <v>294</v>
      </c>
      <c r="M31" s="90" t="s">
        <v>294</v>
      </c>
      <c r="N31" s="90" t="s">
        <v>294</v>
      </c>
      <c r="O31" s="90"/>
      <c r="P31" s="90"/>
      <c r="Q31" s="90"/>
    </row>
    <row r="32" spans="1:17" s="18" customFormat="1" ht="15" hidden="1" customHeight="1" x14ac:dyDescent="0.15">
      <c r="A32" s="19"/>
      <c r="B32" s="19" t="s">
        <v>59</v>
      </c>
      <c r="C32" s="23" t="s">
        <v>1</v>
      </c>
      <c r="D32" s="90" t="s">
        <v>294</v>
      </c>
      <c r="E32" s="90" t="s">
        <v>294</v>
      </c>
      <c r="F32" s="90" t="s">
        <v>294</v>
      </c>
      <c r="G32" s="90" t="s">
        <v>294</v>
      </c>
      <c r="H32" s="90" t="s">
        <v>294</v>
      </c>
      <c r="I32" s="90" t="s">
        <v>294</v>
      </c>
      <c r="J32" s="90" t="s">
        <v>294</v>
      </c>
      <c r="K32" s="90" t="s">
        <v>294</v>
      </c>
      <c r="L32" s="90" t="s">
        <v>294</v>
      </c>
      <c r="M32" s="90" t="s">
        <v>294</v>
      </c>
      <c r="N32" s="90" t="s">
        <v>294</v>
      </c>
      <c r="O32" s="90"/>
      <c r="P32" s="90"/>
      <c r="Q32" s="90"/>
    </row>
    <row r="33" spans="1:17" s="18" customFormat="1" ht="15" hidden="1" customHeight="1" x14ac:dyDescent="0.15">
      <c r="A33" s="19"/>
      <c r="B33" s="19" t="s">
        <v>163</v>
      </c>
      <c r="C33" s="23" t="s">
        <v>220</v>
      </c>
      <c r="D33" s="90" t="s">
        <v>294</v>
      </c>
      <c r="E33" s="90" t="s">
        <v>294</v>
      </c>
      <c r="F33" s="90" t="s">
        <v>294</v>
      </c>
      <c r="G33" s="90" t="s">
        <v>294</v>
      </c>
      <c r="H33" s="90" t="s">
        <v>294</v>
      </c>
      <c r="I33" s="90" t="s">
        <v>294</v>
      </c>
      <c r="J33" s="90" t="s">
        <v>294</v>
      </c>
      <c r="K33" s="90" t="s">
        <v>294</v>
      </c>
      <c r="L33" s="90" t="s">
        <v>294</v>
      </c>
      <c r="M33" s="90" t="s">
        <v>294</v>
      </c>
      <c r="N33" s="90" t="s">
        <v>294</v>
      </c>
      <c r="O33" s="90"/>
      <c r="P33" s="90"/>
      <c r="Q33" s="90"/>
    </row>
    <row r="34" spans="1:17" s="18" customFormat="1" ht="15" hidden="1" customHeight="1" x14ac:dyDescent="0.15">
      <c r="A34" s="150" t="s">
        <v>60</v>
      </c>
      <c r="B34" s="139"/>
      <c r="C34" s="140" t="s">
        <v>62</v>
      </c>
      <c r="D34" s="178" t="s">
        <v>294</v>
      </c>
      <c r="E34" s="178" t="s">
        <v>294</v>
      </c>
      <c r="F34" s="178" t="s">
        <v>294</v>
      </c>
      <c r="G34" s="178" t="s">
        <v>294</v>
      </c>
      <c r="H34" s="178" t="s">
        <v>294</v>
      </c>
      <c r="I34" s="178" t="s">
        <v>294</v>
      </c>
      <c r="J34" s="178" t="s">
        <v>294</v>
      </c>
      <c r="K34" s="178" t="s">
        <v>294</v>
      </c>
      <c r="L34" s="178" t="s">
        <v>294</v>
      </c>
      <c r="M34" s="178" t="s">
        <v>294</v>
      </c>
      <c r="N34" s="178" t="s">
        <v>294</v>
      </c>
      <c r="O34" s="178"/>
      <c r="P34" s="178"/>
      <c r="Q34" s="178"/>
    </row>
    <row r="35" spans="1:17" s="18" customFormat="1" ht="9.75" hidden="1" customHeight="1" x14ac:dyDescent="0.15">
      <c r="A35" s="9"/>
      <c r="B35" s="9"/>
      <c r="C35" s="20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</row>
    <row r="36" spans="1:17" s="18" customFormat="1" ht="15" hidden="1" customHeight="1" x14ac:dyDescent="0.15">
      <c r="A36" s="379" t="s">
        <v>426</v>
      </c>
      <c r="B36" s="197"/>
      <c r="C36" s="161" t="s">
        <v>425</v>
      </c>
      <c r="D36" s="162" t="s">
        <v>294</v>
      </c>
      <c r="E36" s="162" t="s">
        <v>294</v>
      </c>
      <c r="F36" s="162" t="s">
        <v>294</v>
      </c>
      <c r="G36" s="162" t="s">
        <v>294</v>
      </c>
      <c r="H36" s="162" t="s">
        <v>294</v>
      </c>
      <c r="I36" s="162" t="s">
        <v>294</v>
      </c>
      <c r="J36" s="162" t="s">
        <v>294</v>
      </c>
      <c r="K36" s="162" t="s">
        <v>294</v>
      </c>
      <c r="L36" s="162" t="s">
        <v>294</v>
      </c>
      <c r="M36" s="162" t="s">
        <v>294</v>
      </c>
      <c r="N36" s="162" t="s">
        <v>294</v>
      </c>
      <c r="O36" s="162"/>
      <c r="P36" s="162"/>
      <c r="Q36" s="162"/>
    </row>
    <row r="37" spans="1:17" s="18" customFormat="1" ht="9.75" hidden="1" customHeight="1" x14ac:dyDescent="0.15">
      <c r="A37" s="19"/>
      <c r="B37" s="19"/>
      <c r="C37" s="23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8"/>
    </row>
    <row r="38" spans="1:17" s="18" customFormat="1" ht="15" customHeight="1" x14ac:dyDescent="0.15">
      <c r="A38" s="134" t="s">
        <v>231</v>
      </c>
      <c r="B38" s="134"/>
      <c r="C38" s="135" t="s">
        <v>133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9"/>
    </row>
    <row r="39" spans="1:17" s="18" customFormat="1" ht="15" customHeight="1" x14ac:dyDescent="0.15">
      <c r="A39" s="19" t="s">
        <v>232</v>
      </c>
      <c r="B39" s="19"/>
      <c r="C39" s="23" t="s">
        <v>216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30"/>
    </row>
    <row r="40" spans="1:17" s="18" customFormat="1" ht="15" customHeight="1" x14ac:dyDescent="0.15">
      <c r="A40" s="19"/>
      <c r="B40" s="19" t="s">
        <v>160</v>
      </c>
      <c r="C40" s="23" t="s">
        <v>217</v>
      </c>
      <c r="D40" s="90">
        <v>1367</v>
      </c>
      <c r="E40" s="90">
        <v>1367</v>
      </c>
      <c r="F40" s="90">
        <v>1367</v>
      </c>
      <c r="G40" s="90">
        <v>1367</v>
      </c>
      <c r="H40" s="90">
        <v>1367</v>
      </c>
      <c r="I40" s="207">
        <v>1367</v>
      </c>
      <c r="J40" s="207">
        <v>1367</v>
      </c>
      <c r="K40" s="207">
        <v>1367</v>
      </c>
      <c r="L40" s="207">
        <v>1367</v>
      </c>
      <c r="M40" s="207">
        <v>1367</v>
      </c>
      <c r="N40" s="207">
        <v>1367</v>
      </c>
      <c r="O40" s="207">
        <v>1367</v>
      </c>
      <c r="P40" s="207">
        <v>1367</v>
      </c>
      <c r="Q40" s="219">
        <v>1367</v>
      </c>
    </row>
    <row r="41" spans="1:17" s="18" customFormat="1" ht="15" customHeight="1" x14ac:dyDescent="0.15">
      <c r="A41" s="19"/>
      <c r="B41" s="19" t="s">
        <v>161</v>
      </c>
      <c r="C41" s="23" t="s">
        <v>218</v>
      </c>
      <c r="D41" s="90">
        <v>1462</v>
      </c>
      <c r="E41" s="90">
        <v>1462</v>
      </c>
      <c r="F41" s="90">
        <v>1462</v>
      </c>
      <c r="G41" s="90">
        <v>1462</v>
      </c>
      <c r="H41" s="90">
        <v>1462</v>
      </c>
      <c r="I41" s="207">
        <v>1462</v>
      </c>
      <c r="J41" s="207">
        <v>1462</v>
      </c>
      <c r="K41" s="207">
        <v>1462</v>
      </c>
      <c r="L41" s="207">
        <v>1454</v>
      </c>
      <c r="M41" s="207">
        <v>1454</v>
      </c>
      <c r="N41" s="207">
        <v>1454</v>
      </c>
      <c r="O41" s="207">
        <v>1454</v>
      </c>
      <c r="P41" s="207">
        <v>1454</v>
      </c>
      <c r="Q41" s="219">
        <v>1454</v>
      </c>
    </row>
    <row r="42" spans="1:17" s="18" customFormat="1" ht="15" customHeight="1" x14ac:dyDescent="0.15">
      <c r="A42" s="19"/>
      <c r="B42" s="19" t="s">
        <v>162</v>
      </c>
      <c r="C42" s="23" t="s">
        <v>219</v>
      </c>
      <c r="D42" s="90">
        <v>8898</v>
      </c>
      <c r="E42" s="90">
        <v>9804</v>
      </c>
      <c r="F42" s="90">
        <v>10316</v>
      </c>
      <c r="G42" s="90">
        <v>11144</v>
      </c>
      <c r="H42" s="90">
        <v>12100</v>
      </c>
      <c r="I42" s="207">
        <v>13207</v>
      </c>
      <c r="J42" s="207">
        <v>14208</v>
      </c>
      <c r="K42" s="207">
        <v>8820</v>
      </c>
      <c r="L42" s="207">
        <v>2726</v>
      </c>
      <c r="M42" s="207">
        <v>5093</v>
      </c>
      <c r="N42" s="207">
        <v>8922</v>
      </c>
      <c r="O42" s="207">
        <v>10228</v>
      </c>
      <c r="P42" s="207">
        <v>10112</v>
      </c>
      <c r="Q42" s="219">
        <v>11196</v>
      </c>
    </row>
    <row r="43" spans="1:17" s="18" customFormat="1" ht="15" customHeight="1" x14ac:dyDescent="0.15">
      <c r="A43" s="19"/>
      <c r="B43" s="19" t="s">
        <v>163</v>
      </c>
      <c r="C43" s="23" t="s">
        <v>220</v>
      </c>
      <c r="D43" s="90" t="s">
        <v>294</v>
      </c>
      <c r="E43" s="90" t="s">
        <v>294</v>
      </c>
      <c r="F43" s="90" t="s">
        <v>294</v>
      </c>
      <c r="G43" s="90" t="s">
        <v>295</v>
      </c>
      <c r="H43" s="90" t="s">
        <v>295</v>
      </c>
      <c r="I43" s="90" t="s">
        <v>295</v>
      </c>
      <c r="J43" s="90" t="s">
        <v>295</v>
      </c>
      <c r="K43" s="90" t="s">
        <v>295</v>
      </c>
      <c r="L43" s="90" t="s">
        <v>295</v>
      </c>
      <c r="M43" s="90" t="s">
        <v>295</v>
      </c>
      <c r="N43" s="90" t="s">
        <v>406</v>
      </c>
      <c r="O43" s="90" t="s">
        <v>406</v>
      </c>
      <c r="P43" s="90" t="s">
        <v>406</v>
      </c>
      <c r="Q43" s="91" t="s">
        <v>406</v>
      </c>
    </row>
    <row r="44" spans="1:17" s="18" customFormat="1" ht="15" customHeight="1" x14ac:dyDescent="0.15">
      <c r="A44" s="150"/>
      <c r="B44" s="139" t="s">
        <v>233</v>
      </c>
      <c r="C44" s="140" t="s">
        <v>221</v>
      </c>
      <c r="D44" s="152">
        <v>11728</v>
      </c>
      <c r="E44" s="152">
        <v>12634</v>
      </c>
      <c r="F44" s="152">
        <v>13146</v>
      </c>
      <c r="G44" s="152">
        <v>13974</v>
      </c>
      <c r="H44" s="152">
        <v>14929</v>
      </c>
      <c r="I44" s="152">
        <v>16037</v>
      </c>
      <c r="J44" s="152">
        <v>17038</v>
      </c>
      <c r="K44" s="152">
        <v>11650</v>
      </c>
      <c r="L44" s="152">
        <v>5547</v>
      </c>
      <c r="M44" s="152">
        <v>7914</v>
      </c>
      <c r="N44" s="152">
        <v>11744</v>
      </c>
      <c r="O44" s="152">
        <v>13049</v>
      </c>
      <c r="P44" s="152">
        <v>12933</v>
      </c>
      <c r="Q44" s="153">
        <v>14017</v>
      </c>
    </row>
    <row r="45" spans="1:17" s="18" customFormat="1" ht="15" customHeight="1" x14ac:dyDescent="0.15">
      <c r="A45" s="19" t="s">
        <v>379</v>
      </c>
      <c r="B45" s="19"/>
      <c r="C45" s="23" t="s">
        <v>382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</row>
    <row r="46" spans="1:17" s="18" customFormat="1" ht="15" customHeight="1" x14ac:dyDescent="0.15">
      <c r="A46" s="19"/>
      <c r="B46" s="19" t="s">
        <v>0</v>
      </c>
      <c r="C46" s="23" t="s">
        <v>2</v>
      </c>
      <c r="D46" s="90">
        <v>67</v>
      </c>
      <c r="E46" s="90">
        <v>24</v>
      </c>
      <c r="F46" s="90">
        <v>48</v>
      </c>
      <c r="G46" s="90">
        <v>50</v>
      </c>
      <c r="H46" s="90">
        <v>34</v>
      </c>
      <c r="I46" s="207">
        <v>67</v>
      </c>
      <c r="J46" s="207">
        <v>106</v>
      </c>
      <c r="K46" s="207">
        <v>199</v>
      </c>
      <c r="L46" s="207">
        <v>14</v>
      </c>
      <c r="M46" s="207">
        <v>17</v>
      </c>
      <c r="N46" s="207">
        <v>23</v>
      </c>
      <c r="O46" s="207">
        <v>51</v>
      </c>
      <c r="P46" s="207">
        <v>13</v>
      </c>
      <c r="Q46" s="219">
        <v>12</v>
      </c>
    </row>
    <row r="47" spans="1:17" s="18" customFormat="1" ht="15" customHeight="1" x14ac:dyDescent="0.15">
      <c r="A47" s="19"/>
      <c r="B47" s="19" t="s">
        <v>3</v>
      </c>
      <c r="C47" s="23" t="s">
        <v>4</v>
      </c>
      <c r="D47" s="90">
        <v>-1</v>
      </c>
      <c r="E47" s="90" t="s">
        <v>295</v>
      </c>
      <c r="F47" s="90" t="s">
        <v>295</v>
      </c>
      <c r="G47" s="90">
        <v>-4</v>
      </c>
      <c r="H47" s="90">
        <v>-2</v>
      </c>
      <c r="I47" s="207">
        <v>2</v>
      </c>
      <c r="J47" s="207">
        <v>12</v>
      </c>
      <c r="K47" s="207">
        <v>28</v>
      </c>
      <c r="L47" s="207">
        <v>-4</v>
      </c>
      <c r="M47" s="207">
        <v>11</v>
      </c>
      <c r="N47" s="207">
        <v>-6</v>
      </c>
      <c r="O47" s="207">
        <v>5</v>
      </c>
      <c r="P47" s="207">
        <v>-29</v>
      </c>
      <c r="Q47" s="219">
        <v>-16</v>
      </c>
    </row>
    <row r="48" spans="1:17" s="18" customFormat="1" ht="15" customHeight="1" x14ac:dyDescent="0.15">
      <c r="A48" s="19"/>
      <c r="B48" s="19" t="s">
        <v>384</v>
      </c>
      <c r="C48" s="339" t="s">
        <v>388</v>
      </c>
      <c r="D48" s="90" t="s">
        <v>294</v>
      </c>
      <c r="E48" s="90" t="s">
        <v>294</v>
      </c>
      <c r="F48" s="90" t="s">
        <v>294</v>
      </c>
      <c r="G48" s="90" t="s">
        <v>294</v>
      </c>
      <c r="H48" s="90" t="s">
        <v>294</v>
      </c>
      <c r="I48" s="90" t="s">
        <v>294</v>
      </c>
      <c r="J48" s="90">
        <v>-591</v>
      </c>
      <c r="K48" s="207">
        <v>-591</v>
      </c>
      <c r="L48" s="207">
        <v>-585</v>
      </c>
      <c r="M48" s="207">
        <v>-497</v>
      </c>
      <c r="N48" s="207">
        <v>-234</v>
      </c>
      <c r="O48" s="207">
        <v>-21</v>
      </c>
      <c r="P48" s="207">
        <v>-94</v>
      </c>
      <c r="Q48" s="219">
        <v>24</v>
      </c>
    </row>
    <row r="49" spans="1:19" s="18" customFormat="1" ht="15" customHeight="1" x14ac:dyDescent="0.15">
      <c r="A49" s="150"/>
      <c r="B49" s="139" t="s">
        <v>380</v>
      </c>
      <c r="C49" s="178" t="s">
        <v>383</v>
      </c>
      <c r="D49" s="152">
        <v>65</v>
      </c>
      <c r="E49" s="152">
        <v>23</v>
      </c>
      <c r="F49" s="152">
        <v>48</v>
      </c>
      <c r="G49" s="152">
        <v>45</v>
      </c>
      <c r="H49" s="152">
        <v>31</v>
      </c>
      <c r="I49" s="152">
        <v>70</v>
      </c>
      <c r="J49" s="152">
        <v>-472</v>
      </c>
      <c r="K49" s="152">
        <v>-364</v>
      </c>
      <c r="L49" s="152">
        <v>-576</v>
      </c>
      <c r="M49" s="152">
        <v>-468</v>
      </c>
      <c r="N49" s="152">
        <v>-217</v>
      </c>
      <c r="O49" s="152">
        <v>34</v>
      </c>
      <c r="P49" s="152">
        <v>-110</v>
      </c>
      <c r="Q49" s="153">
        <v>20</v>
      </c>
    </row>
    <row r="50" spans="1:19" s="18" customFormat="1" ht="15" customHeight="1" x14ac:dyDescent="0.15">
      <c r="A50" s="19" t="s">
        <v>410</v>
      </c>
      <c r="B50" s="380"/>
      <c r="C50" s="23" t="s">
        <v>449</v>
      </c>
      <c r="D50" s="329" t="s">
        <v>294</v>
      </c>
      <c r="E50" s="329" t="s">
        <v>294</v>
      </c>
      <c r="F50" s="329" t="s">
        <v>294</v>
      </c>
      <c r="G50" s="329" t="s">
        <v>294</v>
      </c>
      <c r="H50" s="329" t="s">
        <v>294</v>
      </c>
      <c r="I50" s="329">
        <v>52</v>
      </c>
      <c r="J50" s="330">
        <v>16</v>
      </c>
      <c r="K50" s="330">
        <v>12</v>
      </c>
      <c r="L50" s="512" t="s">
        <v>294</v>
      </c>
      <c r="M50" s="90" t="s">
        <v>294</v>
      </c>
      <c r="N50" s="90" t="s">
        <v>408</v>
      </c>
      <c r="O50" s="90" t="s">
        <v>377</v>
      </c>
      <c r="P50" s="90" t="s">
        <v>377</v>
      </c>
      <c r="Q50" s="91" t="s">
        <v>531</v>
      </c>
    </row>
    <row r="51" spans="1:19" s="18" customFormat="1" ht="15" customHeight="1" x14ac:dyDescent="0.15">
      <c r="A51" s="175" t="s">
        <v>234</v>
      </c>
      <c r="B51" s="156"/>
      <c r="C51" s="157" t="s">
        <v>134</v>
      </c>
      <c r="D51" s="158">
        <v>11793</v>
      </c>
      <c r="E51" s="158">
        <v>12658</v>
      </c>
      <c r="F51" s="158">
        <v>13194</v>
      </c>
      <c r="G51" s="158">
        <v>14020</v>
      </c>
      <c r="H51" s="158">
        <v>14961</v>
      </c>
      <c r="I51" s="158">
        <v>16160</v>
      </c>
      <c r="J51" s="158">
        <v>16582</v>
      </c>
      <c r="K51" s="158">
        <v>11299</v>
      </c>
      <c r="L51" s="158">
        <v>4971</v>
      </c>
      <c r="M51" s="158">
        <v>7446</v>
      </c>
      <c r="N51" s="158">
        <v>11527</v>
      </c>
      <c r="O51" s="158">
        <v>13084</v>
      </c>
      <c r="P51" s="158">
        <v>12822</v>
      </c>
      <c r="Q51" s="159">
        <v>14037</v>
      </c>
    </row>
    <row r="52" spans="1:19" s="18" customFormat="1" ht="9.75" customHeight="1" x14ac:dyDescent="0.15">
      <c r="A52" s="9"/>
      <c r="B52" s="9"/>
      <c r="C52" s="20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31"/>
    </row>
    <row r="53" spans="1:19" s="18" customFormat="1" ht="15" customHeight="1" x14ac:dyDescent="0.15">
      <c r="A53" s="160" t="s">
        <v>236</v>
      </c>
      <c r="B53" s="160"/>
      <c r="C53" s="161" t="s">
        <v>135</v>
      </c>
      <c r="D53" s="162">
        <v>18164</v>
      </c>
      <c r="E53" s="162">
        <v>19730</v>
      </c>
      <c r="F53" s="162">
        <v>19965</v>
      </c>
      <c r="G53" s="162">
        <v>23132</v>
      </c>
      <c r="H53" s="162">
        <v>26506</v>
      </c>
      <c r="I53" s="162">
        <v>25066</v>
      </c>
      <c r="J53" s="162">
        <v>26595</v>
      </c>
      <c r="K53" s="162">
        <v>25638</v>
      </c>
      <c r="L53" s="162">
        <v>23312</v>
      </c>
      <c r="M53" s="162">
        <v>22283</v>
      </c>
      <c r="N53" s="162">
        <v>20945</v>
      </c>
      <c r="O53" s="162">
        <v>20640</v>
      </c>
      <c r="P53" s="162">
        <v>19577</v>
      </c>
      <c r="Q53" s="163">
        <v>20471</v>
      </c>
    </row>
    <row r="54" spans="1:19" s="32" customFormat="1" ht="10.5" customHeight="1" x14ac:dyDescent="0.15">
      <c r="B54" s="51"/>
    </row>
    <row r="55" spans="1:19" s="18" customFormat="1" ht="10.5" customHeight="1" x14ac:dyDescent="0.15">
      <c r="B55" s="51"/>
    </row>
    <row r="56" spans="1:19" s="18" customFormat="1" ht="13.5" customHeight="1" x14ac:dyDescent="0.15"/>
    <row r="57" spans="1:19" s="18" customFormat="1" ht="13.5" customHeight="1" x14ac:dyDescent="0.15"/>
    <row r="58" spans="1:19" s="378" customFormat="1" ht="13.5" customHeight="1" x14ac:dyDescent="0.15">
      <c r="B58" s="378" t="s">
        <v>298</v>
      </c>
      <c r="C58" s="525">
        <v>2007</v>
      </c>
      <c r="D58" s="391">
        <v>2008</v>
      </c>
      <c r="E58" s="391">
        <v>2009</v>
      </c>
      <c r="F58" s="391">
        <v>2010</v>
      </c>
      <c r="G58" s="391">
        <v>2011</v>
      </c>
      <c r="H58" s="391">
        <v>2012</v>
      </c>
      <c r="I58" s="391">
        <v>2013</v>
      </c>
      <c r="J58" s="391">
        <v>2014</v>
      </c>
      <c r="K58" s="391">
        <v>2015</v>
      </c>
      <c r="L58" s="391">
        <v>2016</v>
      </c>
      <c r="M58" s="391">
        <v>2017</v>
      </c>
      <c r="N58" s="391">
        <v>2018</v>
      </c>
      <c r="O58" s="526">
        <v>2019</v>
      </c>
      <c r="P58" s="526">
        <v>2020</v>
      </c>
      <c r="Q58" s="526">
        <v>2020</v>
      </c>
    </row>
    <row r="59" spans="1:19" s="378" customFormat="1" ht="13.5" customHeight="1" x14ac:dyDescent="0.15">
      <c r="B59" s="527" t="s">
        <v>153</v>
      </c>
      <c r="C59" s="528">
        <v>6088.31</v>
      </c>
      <c r="D59" s="528">
        <v>4446.59</v>
      </c>
      <c r="E59" s="528">
        <v>5214.5619999999999</v>
      </c>
      <c r="F59" s="528">
        <v>4625.1530000000002</v>
      </c>
      <c r="G59" s="528">
        <v>6387.012393</v>
      </c>
      <c r="H59" s="528">
        <v>8867.9373830000004</v>
      </c>
      <c r="I59" s="528">
        <v>6703.5780000000004</v>
      </c>
      <c r="J59" s="528">
        <v>7540.5469999999996</v>
      </c>
      <c r="K59" s="528">
        <v>12355.029</v>
      </c>
      <c r="L59" s="528">
        <v>16774.141</v>
      </c>
      <c r="M59" s="528">
        <v>8623.4930000000004</v>
      </c>
      <c r="N59" s="528">
        <v>8242.8919999999998</v>
      </c>
      <c r="O59" s="528">
        <v>6822.8320000000003</v>
      </c>
      <c r="P59" s="528">
        <v>6162.768</v>
      </c>
      <c r="Q59" s="528">
        <v>6101.5590000000002</v>
      </c>
      <c r="S59" s="531"/>
    </row>
    <row r="60" spans="1:19" s="378" customFormat="1" ht="13.5" customHeight="1" x14ac:dyDescent="0.15">
      <c r="B60" s="527" t="s">
        <v>156</v>
      </c>
      <c r="C60" s="528">
        <v>2232.9749999999999</v>
      </c>
      <c r="D60" s="528">
        <v>1924.038</v>
      </c>
      <c r="E60" s="528">
        <v>1857.9490000000001</v>
      </c>
      <c r="F60" s="528">
        <v>2146.306</v>
      </c>
      <c r="G60" s="528">
        <v>2725.1784640000001</v>
      </c>
      <c r="H60" s="528">
        <v>2677.4538050000001</v>
      </c>
      <c r="I60" s="528">
        <v>2202.636</v>
      </c>
      <c r="J60" s="528">
        <v>2472.998</v>
      </c>
      <c r="K60" s="528">
        <v>1984.623</v>
      </c>
      <c r="L60" s="528">
        <v>1566.2809999999999</v>
      </c>
      <c r="M60" s="528">
        <v>14837.248</v>
      </c>
      <c r="N60" s="528">
        <v>1175.722</v>
      </c>
      <c r="O60" s="528">
        <v>733.83600000000001</v>
      </c>
      <c r="P60" s="528">
        <v>592.23800000000006</v>
      </c>
      <c r="Q60" s="528">
        <v>332.721</v>
      </c>
    </row>
    <row r="61" spans="1:19" s="378" customFormat="1" ht="13.5" customHeight="1" x14ac:dyDescent="0.15">
      <c r="B61" s="527" t="s">
        <v>299</v>
      </c>
      <c r="C61" s="528">
        <v>10880.721</v>
      </c>
      <c r="D61" s="528">
        <v>11793.81</v>
      </c>
      <c r="E61" s="528">
        <v>12658.026</v>
      </c>
      <c r="F61" s="528">
        <v>13194.315000000001</v>
      </c>
      <c r="G61" s="528">
        <v>14020.633717000001</v>
      </c>
      <c r="H61" s="528">
        <v>14961.528286000001</v>
      </c>
      <c r="I61" s="528">
        <v>16160.343999999999</v>
      </c>
      <c r="J61" s="528">
        <v>16582.373</v>
      </c>
      <c r="K61" s="528">
        <v>11299.278</v>
      </c>
      <c r="L61" s="528">
        <v>4971.9279999999999</v>
      </c>
      <c r="M61" s="528">
        <v>7446.2979999999998</v>
      </c>
      <c r="N61" s="528">
        <v>11527.304</v>
      </c>
      <c r="O61" s="528">
        <v>13084.245000000001</v>
      </c>
      <c r="P61" s="528">
        <v>12822.6</v>
      </c>
      <c r="Q61" s="528">
        <v>14037.297</v>
      </c>
    </row>
    <row r="62" spans="1:19" s="18" customFormat="1" ht="13.5" customHeight="1" x14ac:dyDescent="0.15"/>
    <row r="63" spans="1:19" s="18" customFormat="1" ht="10.5" x14ac:dyDescent="0.15"/>
    <row r="64" spans="1:19" s="18" customFormat="1" ht="10.5" x14ac:dyDescent="0.15"/>
    <row r="65" spans="1:17" s="18" customFormat="1" ht="10.5" x14ac:dyDescent="0.15"/>
    <row r="66" spans="1:17" s="18" customFormat="1" ht="10.5" x14ac:dyDescent="0.15"/>
    <row r="67" spans="1:17" s="18" customFormat="1" ht="10.5" x14ac:dyDescent="0.15"/>
    <row r="68" spans="1:17" s="18" customFormat="1" ht="10.5" x14ac:dyDescent="0.15"/>
    <row r="69" spans="1:17" s="18" customFormat="1" ht="10.5" x14ac:dyDescent="0.15"/>
    <row r="70" spans="1:17" s="18" customFormat="1" ht="11.25" x14ac:dyDescent="0.15">
      <c r="A70" s="31"/>
      <c r="B70" s="31"/>
      <c r="C70" s="31"/>
      <c r="D70" s="31"/>
      <c r="E70" s="31"/>
      <c r="F70" s="31"/>
      <c r="G70" s="31"/>
      <c r="H70" s="31"/>
      <c r="I70" s="31"/>
      <c r="J70" s="31"/>
      <c r="M70" s="31"/>
      <c r="N70" s="31"/>
      <c r="O70" s="31"/>
      <c r="P70" s="31"/>
      <c r="Q70" s="31"/>
    </row>
    <row r="71" spans="1:17" s="31" customFormat="1" ht="11.25" x14ac:dyDescent="0.15"/>
    <row r="72" spans="1:17" s="31" customFormat="1" ht="11.25" x14ac:dyDescent="0.15"/>
    <row r="73" spans="1:17" s="31" customFormat="1" ht="11.25" x14ac:dyDescent="0.15"/>
    <row r="74" spans="1:17" s="31" customFormat="1" ht="11.25" x14ac:dyDescent="0.15"/>
    <row r="75" spans="1:17" s="31" customFormat="1" x14ac:dyDescent="0.15">
      <c r="A75" s="10"/>
      <c r="B75" s="10"/>
      <c r="C75" s="10"/>
      <c r="D75" s="10"/>
      <c r="E75" s="10"/>
      <c r="F75" s="10"/>
      <c r="G75" s="10"/>
      <c r="H75" s="10"/>
      <c r="I75" s="10"/>
      <c r="J75" s="10"/>
      <c r="M75" s="10"/>
      <c r="N75" s="10"/>
      <c r="O75" s="10"/>
      <c r="P75" s="10"/>
      <c r="Q75" s="10"/>
    </row>
  </sheetData>
  <phoneticPr fontId="2"/>
  <pageMargins left="0.31496062992125984" right="0.11811023622047245" top="0.98425196850393704" bottom="0.51181102362204722" header="0.51181102362204722" footer="0.51181102362204722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S36"/>
  <sheetViews>
    <sheetView showGridLines="0" zoomScaleNormal="100" zoomScaleSheetLayoutView="100" workbookViewId="0">
      <pane xSplit="3" ySplit="5" topLeftCell="H6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" defaultRowHeight="13.5" x14ac:dyDescent="0.15"/>
  <cols>
    <col min="1" max="1" width="1" style="32" customWidth="1"/>
    <col min="2" max="2" width="26.125" style="32" customWidth="1"/>
    <col min="3" max="3" width="26" style="32" customWidth="1"/>
    <col min="4" max="7" width="10.625" style="32" hidden="1" customWidth="1"/>
    <col min="8" max="18" width="10.625" style="32" customWidth="1"/>
    <col min="19" max="19" width="3.625" style="32" customWidth="1"/>
    <col min="20" max="16384" width="9" style="32"/>
  </cols>
  <sheetData>
    <row r="1" spans="1:19" ht="13.5" customHeight="1" x14ac:dyDescent="0.15"/>
    <row r="2" spans="1:19" ht="22.5" customHeight="1" x14ac:dyDescent="0.15">
      <c r="A2" s="147"/>
      <c r="B2" s="33" t="s">
        <v>273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1"/>
      <c r="R2" s="11"/>
      <c r="S2" s="255"/>
    </row>
    <row r="3" spans="1:19" s="10" customFormat="1" ht="22.5" customHeight="1" x14ac:dyDescent="0.15">
      <c r="A3" s="12"/>
      <c r="B3" s="13" t="s">
        <v>288</v>
      </c>
      <c r="C3" s="14"/>
      <c r="D3" s="368"/>
      <c r="F3" s="368" t="s">
        <v>453</v>
      </c>
      <c r="G3" s="14"/>
      <c r="H3" s="14"/>
      <c r="I3" s="14"/>
      <c r="J3" s="14"/>
      <c r="K3" s="14"/>
      <c r="L3" s="14"/>
      <c r="M3" s="345"/>
      <c r="N3" s="345"/>
      <c r="O3" s="345"/>
      <c r="P3" s="345"/>
      <c r="Q3" s="345"/>
      <c r="R3" s="345"/>
      <c r="S3" s="15"/>
    </row>
    <row r="4" spans="1:19" s="18" customFormat="1" ht="10.5" x14ac:dyDescent="0.15">
      <c r="A4" s="9"/>
      <c r="B4" s="9"/>
      <c r="C4" s="9"/>
      <c r="D4" s="9"/>
      <c r="E4" s="9"/>
      <c r="F4" s="9"/>
      <c r="G4" s="16"/>
      <c r="H4" s="64"/>
      <c r="I4" s="64"/>
      <c r="J4" s="64"/>
      <c r="K4" s="64"/>
      <c r="L4" s="64"/>
      <c r="M4" s="64"/>
      <c r="N4" s="64"/>
      <c r="Q4" s="64"/>
      <c r="R4" s="64" t="s">
        <v>63</v>
      </c>
    </row>
    <row r="5" spans="1:19" s="36" customFormat="1" ht="10.5" x14ac:dyDescent="0.15">
      <c r="A5" s="42"/>
      <c r="B5" s="42"/>
      <c r="C5" s="42"/>
      <c r="D5" s="132">
        <v>2008</v>
      </c>
      <c r="E5" s="132">
        <v>2009</v>
      </c>
      <c r="F5" s="132">
        <v>2010</v>
      </c>
      <c r="G5" s="132">
        <v>2011</v>
      </c>
      <c r="H5" s="132">
        <v>2012</v>
      </c>
      <c r="I5" s="132">
        <v>2013</v>
      </c>
      <c r="J5" s="132">
        <v>2014</v>
      </c>
      <c r="K5" s="132">
        <v>2015</v>
      </c>
      <c r="L5" s="132">
        <v>2016</v>
      </c>
      <c r="M5" s="132">
        <v>2017</v>
      </c>
      <c r="N5" s="132">
        <v>2018</v>
      </c>
      <c r="O5" s="132">
        <v>2019</v>
      </c>
      <c r="P5" s="132">
        <v>2020</v>
      </c>
      <c r="Q5" s="133">
        <v>2021</v>
      </c>
      <c r="R5" s="133" t="s">
        <v>556</v>
      </c>
    </row>
    <row r="6" spans="1:19" s="36" customFormat="1" ht="15" customHeight="1" x14ac:dyDescent="0.15">
      <c r="A6" s="81" t="s">
        <v>164</v>
      </c>
      <c r="B6" s="81"/>
      <c r="C6" s="82" t="s">
        <v>136</v>
      </c>
      <c r="D6" s="83">
        <v>23559</v>
      </c>
      <c r="E6" s="83">
        <v>24996</v>
      </c>
      <c r="F6" s="83">
        <v>26127</v>
      </c>
      <c r="G6" s="83">
        <v>27984</v>
      </c>
      <c r="H6" s="83">
        <v>32604</v>
      </c>
      <c r="I6" s="83">
        <v>29290</v>
      </c>
      <c r="J6" s="83">
        <v>32500</v>
      </c>
      <c r="K6" s="83">
        <v>30485</v>
      </c>
      <c r="L6" s="83">
        <v>29792</v>
      </c>
      <c r="M6" s="83">
        <v>31024</v>
      </c>
      <c r="N6" s="83">
        <v>30393</v>
      </c>
      <c r="O6" s="83">
        <v>23641</v>
      </c>
      <c r="P6" s="83">
        <v>23560</v>
      </c>
      <c r="Q6" s="84">
        <v>22499</v>
      </c>
      <c r="R6" s="84">
        <v>23000</v>
      </c>
    </row>
    <row r="7" spans="1:19" s="36" customFormat="1" ht="15" customHeight="1" x14ac:dyDescent="0.15">
      <c r="A7" s="42" t="s">
        <v>165</v>
      </c>
      <c r="B7" s="42"/>
      <c r="C7" s="85" t="s">
        <v>137</v>
      </c>
      <c r="D7" s="86">
        <v>17546</v>
      </c>
      <c r="E7" s="86">
        <v>18710</v>
      </c>
      <c r="F7" s="86">
        <v>20188</v>
      </c>
      <c r="G7" s="86">
        <v>21517</v>
      </c>
      <c r="H7" s="86">
        <v>25724</v>
      </c>
      <c r="I7" s="86">
        <v>22904</v>
      </c>
      <c r="J7" s="86">
        <v>24820</v>
      </c>
      <c r="K7" s="86">
        <v>29969</v>
      </c>
      <c r="L7" s="86">
        <v>21493</v>
      </c>
      <c r="M7" s="398">
        <v>21080</v>
      </c>
      <c r="N7" s="398">
        <v>19856</v>
      </c>
      <c r="O7" s="398">
        <v>14966</v>
      </c>
      <c r="P7" s="398">
        <v>14265</v>
      </c>
      <c r="Q7" s="350">
        <v>12971</v>
      </c>
      <c r="R7" s="350" t="s">
        <v>377</v>
      </c>
    </row>
    <row r="8" spans="1:19" s="36" customFormat="1" ht="15" customHeight="1" x14ac:dyDescent="0.15">
      <c r="A8" s="134" t="s">
        <v>166</v>
      </c>
      <c r="B8" s="134"/>
      <c r="C8" s="135" t="s">
        <v>222</v>
      </c>
      <c r="D8" s="164">
        <v>6012</v>
      </c>
      <c r="E8" s="164">
        <v>6285</v>
      </c>
      <c r="F8" s="164">
        <v>5938</v>
      </c>
      <c r="G8" s="164">
        <v>6466</v>
      </c>
      <c r="H8" s="164">
        <v>6879</v>
      </c>
      <c r="I8" s="164">
        <v>6385</v>
      </c>
      <c r="J8" s="164">
        <v>7680</v>
      </c>
      <c r="K8" s="164">
        <v>515</v>
      </c>
      <c r="L8" s="164">
        <v>8299</v>
      </c>
      <c r="M8" s="399">
        <v>9944</v>
      </c>
      <c r="N8" s="399">
        <v>10536</v>
      </c>
      <c r="O8" s="399">
        <v>8674</v>
      </c>
      <c r="P8" s="399">
        <v>9295</v>
      </c>
      <c r="Q8" s="351">
        <v>9528</v>
      </c>
      <c r="R8" s="351" t="s">
        <v>377</v>
      </c>
    </row>
    <row r="9" spans="1:19" s="36" customFormat="1" ht="15" customHeight="1" x14ac:dyDescent="0.15">
      <c r="A9" s="19" t="s">
        <v>167</v>
      </c>
      <c r="B9" s="42"/>
      <c r="C9" s="85" t="s">
        <v>138</v>
      </c>
      <c r="D9" s="86">
        <v>3512</v>
      </c>
      <c r="E9" s="86">
        <v>3714</v>
      </c>
      <c r="F9" s="86">
        <v>3448</v>
      </c>
      <c r="G9" s="86">
        <v>3508</v>
      </c>
      <c r="H9" s="86">
        <v>3469</v>
      </c>
      <c r="I9" s="86">
        <v>3660</v>
      </c>
      <c r="J9" s="86">
        <v>4345</v>
      </c>
      <c r="K9" s="86">
        <v>4639</v>
      </c>
      <c r="L9" s="86">
        <v>5644</v>
      </c>
      <c r="M9" s="398">
        <v>6592</v>
      </c>
      <c r="N9" s="398">
        <v>6174</v>
      </c>
      <c r="O9" s="398">
        <v>6341</v>
      </c>
      <c r="P9" s="398">
        <v>5845</v>
      </c>
      <c r="Q9" s="350">
        <v>6539</v>
      </c>
      <c r="R9" s="350" t="s">
        <v>377</v>
      </c>
    </row>
    <row r="10" spans="1:19" s="36" customFormat="1" ht="15" customHeight="1" x14ac:dyDescent="0.15">
      <c r="A10" s="166" t="s">
        <v>427</v>
      </c>
      <c r="B10" s="166"/>
      <c r="C10" s="167" t="s">
        <v>431</v>
      </c>
      <c r="D10" s="168">
        <v>2499</v>
      </c>
      <c r="E10" s="168">
        <v>2571</v>
      </c>
      <c r="F10" s="168">
        <v>2489</v>
      </c>
      <c r="G10" s="168">
        <v>2957</v>
      </c>
      <c r="H10" s="168">
        <v>3410</v>
      </c>
      <c r="I10" s="168">
        <v>2724</v>
      </c>
      <c r="J10" s="168">
        <v>3335</v>
      </c>
      <c r="K10" s="168">
        <v>-4123</v>
      </c>
      <c r="L10" s="168">
        <v>2654</v>
      </c>
      <c r="M10" s="168">
        <v>3351</v>
      </c>
      <c r="N10" s="168">
        <v>4362</v>
      </c>
      <c r="O10" s="168">
        <v>2332</v>
      </c>
      <c r="P10" s="168">
        <v>3449</v>
      </c>
      <c r="Q10" s="169">
        <v>2989</v>
      </c>
      <c r="R10" s="169">
        <v>2500</v>
      </c>
    </row>
    <row r="11" spans="1:19" s="36" customFormat="1" ht="15" customHeight="1" x14ac:dyDescent="0.15">
      <c r="A11" s="87" t="s">
        <v>170</v>
      </c>
      <c r="B11" s="87"/>
      <c r="C11" s="88" t="s">
        <v>105</v>
      </c>
      <c r="D11" s="89">
        <v>65</v>
      </c>
      <c r="E11" s="89">
        <v>72</v>
      </c>
      <c r="F11" s="89">
        <v>53</v>
      </c>
      <c r="G11" s="89">
        <v>43</v>
      </c>
      <c r="H11" s="89">
        <v>73</v>
      </c>
      <c r="I11" s="89">
        <v>61</v>
      </c>
      <c r="J11" s="89">
        <v>70</v>
      </c>
      <c r="K11" s="89">
        <v>71</v>
      </c>
      <c r="L11" s="89">
        <v>26</v>
      </c>
      <c r="M11" s="400">
        <v>53</v>
      </c>
      <c r="N11" s="400">
        <v>31</v>
      </c>
      <c r="O11" s="400">
        <v>27</v>
      </c>
      <c r="P11" s="400">
        <v>57</v>
      </c>
      <c r="Q11" s="352">
        <v>19</v>
      </c>
      <c r="R11" s="352" t="s">
        <v>377</v>
      </c>
    </row>
    <row r="12" spans="1:19" s="36" customFormat="1" ht="15" customHeight="1" x14ac:dyDescent="0.15">
      <c r="A12" s="87" t="s">
        <v>171</v>
      </c>
      <c r="B12" s="87"/>
      <c r="C12" s="88" t="s">
        <v>428</v>
      </c>
      <c r="D12" s="89">
        <v>28</v>
      </c>
      <c r="E12" s="89">
        <v>12</v>
      </c>
      <c r="F12" s="89">
        <v>19</v>
      </c>
      <c r="G12" s="89">
        <v>70</v>
      </c>
      <c r="H12" s="89">
        <v>33</v>
      </c>
      <c r="I12" s="89">
        <v>49</v>
      </c>
      <c r="J12" s="89">
        <v>55</v>
      </c>
      <c r="K12" s="89">
        <v>30</v>
      </c>
      <c r="L12" s="89">
        <v>111</v>
      </c>
      <c r="M12" s="400">
        <v>227</v>
      </c>
      <c r="N12" s="400">
        <v>52</v>
      </c>
      <c r="O12" s="400">
        <v>14</v>
      </c>
      <c r="P12" s="400">
        <v>18</v>
      </c>
      <c r="Q12" s="352">
        <v>4</v>
      </c>
      <c r="R12" s="352" t="s">
        <v>377</v>
      </c>
    </row>
    <row r="13" spans="1:19" s="36" customFormat="1" ht="15" customHeight="1" x14ac:dyDescent="0.15">
      <c r="A13" s="134" t="s">
        <v>429</v>
      </c>
      <c r="B13" s="134"/>
      <c r="C13" s="135" t="s">
        <v>432</v>
      </c>
      <c r="D13" s="164">
        <v>2537</v>
      </c>
      <c r="E13" s="164">
        <v>2630</v>
      </c>
      <c r="F13" s="164">
        <v>2524</v>
      </c>
      <c r="G13" s="164">
        <v>2930</v>
      </c>
      <c r="H13" s="164">
        <v>3450</v>
      </c>
      <c r="I13" s="164">
        <v>2736</v>
      </c>
      <c r="J13" s="164">
        <v>3350</v>
      </c>
      <c r="K13" s="164">
        <v>-4081</v>
      </c>
      <c r="L13" s="164">
        <v>2569</v>
      </c>
      <c r="M13" s="164">
        <v>3177</v>
      </c>
      <c r="N13" s="164">
        <v>4341</v>
      </c>
      <c r="O13" s="164">
        <v>2345</v>
      </c>
      <c r="P13" s="164">
        <v>3488</v>
      </c>
      <c r="Q13" s="165">
        <v>3003</v>
      </c>
      <c r="R13" s="165">
        <v>2500</v>
      </c>
    </row>
    <row r="14" spans="1:19" s="36" customFormat="1" ht="15" customHeight="1" x14ac:dyDescent="0.15">
      <c r="A14" s="87" t="s">
        <v>238</v>
      </c>
      <c r="B14" s="87"/>
      <c r="C14" s="88" t="s">
        <v>223</v>
      </c>
      <c r="D14" s="89">
        <v>25</v>
      </c>
      <c r="E14" s="89" t="s">
        <v>294</v>
      </c>
      <c r="F14" s="89">
        <v>2</v>
      </c>
      <c r="G14" s="89">
        <v>95</v>
      </c>
      <c r="H14" s="89">
        <v>6</v>
      </c>
      <c r="I14" s="89">
        <v>24</v>
      </c>
      <c r="J14" s="89">
        <v>10</v>
      </c>
      <c r="K14" s="89">
        <v>6</v>
      </c>
      <c r="L14" s="89">
        <v>386</v>
      </c>
      <c r="M14" s="400">
        <v>4</v>
      </c>
      <c r="N14" s="400">
        <v>1674</v>
      </c>
      <c r="O14" s="400">
        <v>9</v>
      </c>
      <c r="P14" s="400">
        <v>44</v>
      </c>
      <c r="Q14" s="352" t="s">
        <v>377</v>
      </c>
      <c r="R14" s="352" t="s">
        <v>377</v>
      </c>
      <c r="S14" s="91"/>
    </row>
    <row r="15" spans="1:19" s="18" customFormat="1" ht="15" customHeight="1" x14ac:dyDescent="0.15">
      <c r="A15" s="87" t="s">
        <v>235</v>
      </c>
      <c r="B15" s="87"/>
      <c r="C15" s="88" t="s">
        <v>430</v>
      </c>
      <c r="D15" s="89">
        <v>202</v>
      </c>
      <c r="E15" s="89">
        <v>181</v>
      </c>
      <c r="F15" s="89">
        <v>796</v>
      </c>
      <c r="G15" s="89">
        <v>449</v>
      </c>
      <c r="H15" s="89">
        <v>271</v>
      </c>
      <c r="I15" s="89">
        <v>14</v>
      </c>
      <c r="J15" s="89">
        <v>101</v>
      </c>
      <c r="K15" s="89">
        <v>1039</v>
      </c>
      <c r="L15" s="89">
        <v>8351</v>
      </c>
      <c r="M15" s="400">
        <v>490</v>
      </c>
      <c r="N15" s="400">
        <v>298</v>
      </c>
      <c r="O15" s="400">
        <v>23</v>
      </c>
      <c r="P15" s="400">
        <v>2100</v>
      </c>
      <c r="Q15" s="352">
        <v>19</v>
      </c>
      <c r="R15" s="352" t="s">
        <v>377</v>
      </c>
    </row>
    <row r="16" spans="1:19" s="2" customFormat="1" ht="15" hidden="1" customHeight="1" x14ac:dyDescent="0.15">
      <c r="A16" s="19"/>
      <c r="B16" s="23" t="s">
        <v>5</v>
      </c>
      <c r="C16" s="23" t="s">
        <v>309</v>
      </c>
      <c r="D16" s="207" t="s">
        <v>294</v>
      </c>
      <c r="E16" s="207" t="s">
        <v>294</v>
      </c>
      <c r="F16" s="207">
        <v>729</v>
      </c>
      <c r="G16" s="207" t="s">
        <v>294</v>
      </c>
      <c r="H16" s="207">
        <v>83</v>
      </c>
      <c r="I16" s="207" t="s">
        <v>447</v>
      </c>
      <c r="J16" s="207" t="s">
        <v>447</v>
      </c>
      <c r="K16" s="207" t="s">
        <v>447</v>
      </c>
      <c r="L16" s="207" t="s">
        <v>447</v>
      </c>
      <c r="M16" s="401" t="s">
        <v>447</v>
      </c>
      <c r="N16" s="401" t="s">
        <v>447</v>
      </c>
      <c r="O16" s="401"/>
      <c r="P16" s="401"/>
      <c r="Q16" s="353"/>
      <c r="R16" s="353" t="s">
        <v>377</v>
      </c>
    </row>
    <row r="17" spans="1:18" s="2" customFormat="1" ht="15" hidden="1" customHeight="1" x14ac:dyDescent="0.15">
      <c r="A17" s="19"/>
      <c r="B17" s="19" t="s">
        <v>118</v>
      </c>
      <c r="C17" s="23" t="s">
        <v>204</v>
      </c>
      <c r="D17" s="207">
        <v>202</v>
      </c>
      <c r="E17" s="207">
        <v>181</v>
      </c>
      <c r="F17" s="207">
        <v>67</v>
      </c>
      <c r="G17" s="207">
        <v>449</v>
      </c>
      <c r="H17" s="207">
        <v>187</v>
      </c>
      <c r="I17" s="207">
        <v>14</v>
      </c>
      <c r="J17" s="207">
        <v>101</v>
      </c>
      <c r="K17" s="207">
        <v>1039</v>
      </c>
      <c r="L17" s="207" t="s">
        <v>447</v>
      </c>
      <c r="M17" s="401" t="s">
        <v>447</v>
      </c>
      <c r="N17" s="401" t="s">
        <v>447</v>
      </c>
      <c r="O17" s="401"/>
      <c r="P17" s="401"/>
      <c r="Q17" s="353"/>
      <c r="R17" s="353" t="s">
        <v>377</v>
      </c>
    </row>
    <row r="18" spans="1:18" s="36" customFormat="1" ht="15" customHeight="1" x14ac:dyDescent="0.15">
      <c r="A18" s="170" t="s">
        <v>433</v>
      </c>
      <c r="B18" s="170"/>
      <c r="C18" s="171" t="s">
        <v>434</v>
      </c>
      <c r="D18" s="172">
        <v>2360</v>
      </c>
      <c r="E18" s="172">
        <v>2449</v>
      </c>
      <c r="F18" s="172">
        <v>1729</v>
      </c>
      <c r="G18" s="172">
        <v>2577</v>
      </c>
      <c r="H18" s="172">
        <v>3186</v>
      </c>
      <c r="I18" s="172">
        <v>2746</v>
      </c>
      <c r="J18" s="172">
        <v>3258</v>
      </c>
      <c r="K18" s="172">
        <v>-5115</v>
      </c>
      <c r="L18" s="172">
        <v>-5395</v>
      </c>
      <c r="M18" s="402">
        <v>2691</v>
      </c>
      <c r="N18" s="402">
        <v>5717</v>
      </c>
      <c r="O18" s="402">
        <v>2331</v>
      </c>
      <c r="P18" s="402">
        <v>1432</v>
      </c>
      <c r="Q18" s="354">
        <v>2984</v>
      </c>
      <c r="R18" s="354" t="s">
        <v>377</v>
      </c>
    </row>
    <row r="19" spans="1:18" s="36" customFormat="1" ht="15" customHeight="1" x14ac:dyDescent="0.15">
      <c r="A19" s="87" t="s">
        <v>6</v>
      </c>
      <c r="B19" s="87"/>
      <c r="C19" s="88" t="s">
        <v>7</v>
      </c>
      <c r="D19" s="89">
        <v>837</v>
      </c>
      <c r="E19" s="89">
        <v>1093</v>
      </c>
      <c r="F19" s="89">
        <v>732</v>
      </c>
      <c r="G19" s="89">
        <v>1068</v>
      </c>
      <c r="H19" s="89">
        <v>1221</v>
      </c>
      <c r="I19" s="317">
        <v>511</v>
      </c>
      <c r="J19" s="317">
        <v>1473</v>
      </c>
      <c r="K19" s="317">
        <v>727</v>
      </c>
      <c r="L19" s="317">
        <v>228</v>
      </c>
      <c r="M19" s="403">
        <v>269</v>
      </c>
      <c r="N19" s="403">
        <v>778</v>
      </c>
      <c r="O19" s="400">
        <v>418</v>
      </c>
      <c r="P19" s="400">
        <v>446</v>
      </c>
      <c r="Q19" s="352">
        <v>311</v>
      </c>
      <c r="R19" s="352" t="s">
        <v>377</v>
      </c>
    </row>
    <row r="20" spans="1:18" s="36" customFormat="1" ht="15" customHeight="1" x14ac:dyDescent="0.15">
      <c r="A20" s="19" t="s">
        <v>9</v>
      </c>
      <c r="B20" s="19"/>
      <c r="C20" s="23" t="s">
        <v>8</v>
      </c>
      <c r="D20" s="90">
        <v>147</v>
      </c>
      <c r="E20" s="90">
        <v>-36</v>
      </c>
      <c r="F20" s="90" t="s">
        <v>295</v>
      </c>
      <c r="G20" s="90">
        <v>32</v>
      </c>
      <c r="H20" s="90">
        <v>220</v>
      </c>
      <c r="I20" s="318">
        <v>560</v>
      </c>
      <c r="J20" s="318">
        <v>-81</v>
      </c>
      <c r="K20" s="318">
        <v>-1137</v>
      </c>
      <c r="L20" s="318">
        <v>467</v>
      </c>
      <c r="M20" s="318">
        <v>54</v>
      </c>
      <c r="N20" s="318">
        <v>622</v>
      </c>
      <c r="O20" s="405">
        <v>-120</v>
      </c>
      <c r="P20" s="405">
        <v>-113</v>
      </c>
      <c r="Q20" s="356">
        <v>212</v>
      </c>
      <c r="R20" s="356" t="s">
        <v>377</v>
      </c>
    </row>
    <row r="21" spans="1:18" s="36" customFormat="1" ht="15" customHeight="1" x14ac:dyDescent="0.15">
      <c r="A21" s="381" t="s">
        <v>436</v>
      </c>
      <c r="B21" s="381"/>
      <c r="C21" s="382" t="s">
        <v>435</v>
      </c>
      <c r="D21" s="338" t="s">
        <v>294</v>
      </c>
      <c r="E21" s="338" t="s">
        <v>294</v>
      </c>
      <c r="F21" s="338" t="s">
        <v>294</v>
      </c>
      <c r="G21" s="338" t="s">
        <v>294</v>
      </c>
      <c r="H21" s="338" t="s">
        <v>294</v>
      </c>
      <c r="I21" s="338" t="s">
        <v>294</v>
      </c>
      <c r="J21" s="338">
        <v>1867</v>
      </c>
      <c r="K21" s="342">
        <v>-4705</v>
      </c>
      <c r="L21" s="338">
        <v>-6092</v>
      </c>
      <c r="M21" s="404">
        <v>2366</v>
      </c>
      <c r="N21" s="404">
        <v>4315</v>
      </c>
      <c r="O21" s="404">
        <v>2034</v>
      </c>
      <c r="P21" s="404">
        <v>1099</v>
      </c>
      <c r="Q21" s="355">
        <v>2460</v>
      </c>
      <c r="R21" s="355" t="s">
        <v>377</v>
      </c>
    </row>
    <row r="22" spans="1:18" s="36" customFormat="1" ht="15" customHeight="1" x14ac:dyDescent="0.15">
      <c r="A22" s="19" t="s">
        <v>409</v>
      </c>
      <c r="B22" s="19"/>
      <c r="C22" s="23" t="s">
        <v>509</v>
      </c>
      <c r="D22" s="207" t="s">
        <v>294</v>
      </c>
      <c r="E22" s="207" t="s">
        <v>294</v>
      </c>
      <c r="F22" s="207" t="s">
        <v>294</v>
      </c>
      <c r="G22" s="207" t="s">
        <v>294</v>
      </c>
      <c r="H22" s="207" t="s">
        <v>294</v>
      </c>
      <c r="I22" s="207" t="s">
        <v>294</v>
      </c>
      <c r="J22" s="207">
        <v>3</v>
      </c>
      <c r="K22" s="318">
        <v>2</v>
      </c>
      <c r="L22" s="90">
        <v>2</v>
      </c>
      <c r="M22" s="405" t="s">
        <v>447</v>
      </c>
      <c r="N22" s="405" t="s">
        <v>447</v>
      </c>
      <c r="O22" s="405" t="s">
        <v>377</v>
      </c>
      <c r="P22" s="405" t="s">
        <v>531</v>
      </c>
      <c r="Q22" s="356" t="s">
        <v>377</v>
      </c>
      <c r="R22" s="356" t="s">
        <v>377</v>
      </c>
    </row>
    <row r="23" spans="1:18" s="36" customFormat="1" ht="15" customHeight="1" x14ac:dyDescent="0.15">
      <c r="A23" s="548" t="s">
        <v>437</v>
      </c>
      <c r="B23" s="548"/>
      <c r="C23" s="383" t="s">
        <v>420</v>
      </c>
      <c r="D23" s="173">
        <v>1374</v>
      </c>
      <c r="E23" s="173">
        <v>1392</v>
      </c>
      <c r="F23" s="173">
        <v>997</v>
      </c>
      <c r="G23" s="173">
        <v>1476</v>
      </c>
      <c r="H23" s="173">
        <v>1743</v>
      </c>
      <c r="I23" s="173">
        <v>1674</v>
      </c>
      <c r="J23" s="173">
        <v>1863</v>
      </c>
      <c r="K23" s="173">
        <v>-4707</v>
      </c>
      <c r="L23" s="173">
        <v>-6094</v>
      </c>
      <c r="M23" s="173">
        <v>2366</v>
      </c>
      <c r="N23" s="173">
        <v>4315</v>
      </c>
      <c r="O23" s="173">
        <v>2034</v>
      </c>
      <c r="P23" s="173">
        <v>1099</v>
      </c>
      <c r="Q23" s="174">
        <v>2460</v>
      </c>
      <c r="R23" s="174">
        <v>2000</v>
      </c>
    </row>
    <row r="24" spans="1:18" s="36" customFormat="1" ht="10.5" x14ac:dyDescent="0.15">
      <c r="A24" s="18"/>
      <c r="B24" s="93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s="36" customFormat="1" ht="10.5" x14ac:dyDescent="0.15">
      <c r="B25" s="51"/>
    </row>
    <row r="26" spans="1:18" s="38" customFormat="1" ht="11.25" x14ac:dyDescent="0.15"/>
    <row r="27" spans="1:18" s="38" customFormat="1" ht="11.25" x14ac:dyDescent="0.15"/>
    <row r="28" spans="1:18" s="38" customFormat="1" ht="11.25" x14ac:dyDescent="0.15">
      <c r="B28" s="18" t="s">
        <v>298</v>
      </c>
      <c r="C28" s="343">
        <v>2007</v>
      </c>
      <c r="D28" s="132">
        <v>2008</v>
      </c>
      <c r="E28" s="132">
        <v>2009</v>
      </c>
      <c r="F28" s="132">
        <v>2010</v>
      </c>
      <c r="G28" s="132">
        <v>2011</v>
      </c>
      <c r="H28" s="254">
        <v>2012</v>
      </c>
      <c r="I28" s="254">
        <v>2013</v>
      </c>
      <c r="J28" s="254">
        <v>2014</v>
      </c>
      <c r="K28" s="254">
        <v>2015</v>
      </c>
      <c r="L28" s="254">
        <v>2016</v>
      </c>
      <c r="M28" s="254">
        <v>2017</v>
      </c>
      <c r="N28" s="254">
        <v>2018</v>
      </c>
      <c r="O28" s="254">
        <v>2019</v>
      </c>
      <c r="P28" s="254">
        <v>2020</v>
      </c>
      <c r="Q28" s="254">
        <v>2021</v>
      </c>
      <c r="R28" s="254" t="s">
        <v>561</v>
      </c>
    </row>
    <row r="29" spans="1:18" s="38" customFormat="1" ht="11.25" x14ac:dyDescent="0.15">
      <c r="B29" s="208" t="s">
        <v>164</v>
      </c>
      <c r="C29" s="214">
        <v>22997.546999999999</v>
      </c>
      <c r="D29" s="214">
        <v>23559.017</v>
      </c>
      <c r="E29" s="214">
        <v>24996.121999999999</v>
      </c>
      <c r="F29" s="214">
        <v>26127.026999999998</v>
      </c>
      <c r="G29" s="214">
        <v>27984.418205999998</v>
      </c>
      <c r="H29" s="214">
        <v>32604.403842</v>
      </c>
      <c r="I29" s="214">
        <v>29290.276596</v>
      </c>
      <c r="J29" s="214">
        <v>32500.616999999998</v>
      </c>
      <c r="K29" s="214">
        <v>30485.286</v>
      </c>
      <c r="L29" s="214">
        <v>29792.791000000001</v>
      </c>
      <c r="M29" s="214">
        <v>31024.694</v>
      </c>
      <c r="N29" s="214">
        <v>30393.669000000002</v>
      </c>
      <c r="O29" s="214">
        <v>23641.59</v>
      </c>
      <c r="P29" s="214">
        <v>23560.971000000001</v>
      </c>
      <c r="Q29" s="214">
        <v>22499.749595000001</v>
      </c>
      <c r="R29" s="214">
        <v>23000</v>
      </c>
    </row>
    <row r="30" spans="1:18" s="38" customFormat="1" ht="11.25" x14ac:dyDescent="0.15">
      <c r="B30" s="208" t="s">
        <v>165</v>
      </c>
      <c r="C30" s="214">
        <v>16816.109</v>
      </c>
      <c r="D30" s="214">
        <v>17546.891</v>
      </c>
      <c r="E30" s="214">
        <v>18710.190999999999</v>
      </c>
      <c r="F30" s="214">
        <v>20188.623</v>
      </c>
      <c r="G30" s="214">
        <v>21517.613429000001</v>
      </c>
      <c r="H30" s="214">
        <v>25724.546715</v>
      </c>
      <c r="I30" s="214">
        <v>22904.924127999999</v>
      </c>
      <c r="J30" s="214">
        <v>24820.025000000001</v>
      </c>
      <c r="K30" s="214">
        <v>29969.440999999999</v>
      </c>
      <c r="L30" s="214">
        <v>21493.517</v>
      </c>
      <c r="M30" s="357">
        <v>21080.059000000001</v>
      </c>
      <c r="N30" s="357">
        <v>19856.994999999999</v>
      </c>
      <c r="O30" s="357">
        <v>14966.994000000001</v>
      </c>
      <c r="P30" s="357">
        <v>14265.675999999999</v>
      </c>
      <c r="Q30" s="214">
        <v>12971.379756</v>
      </c>
      <c r="R30" s="357"/>
    </row>
    <row r="31" spans="1:18" s="38" customFormat="1" ht="11.25" x14ac:dyDescent="0.15">
      <c r="B31" s="208" t="s">
        <v>166</v>
      </c>
      <c r="C31" s="214">
        <v>6181.4369999999999</v>
      </c>
      <c r="D31" s="214">
        <v>6012.125</v>
      </c>
      <c r="E31" s="214">
        <v>6285.93</v>
      </c>
      <c r="F31" s="214">
        <v>5938.4030000000002</v>
      </c>
      <c r="G31" s="214">
        <v>6466.8047770000003</v>
      </c>
      <c r="H31" s="214">
        <v>6879.8571270000002</v>
      </c>
      <c r="I31" s="214">
        <v>6385.352468</v>
      </c>
      <c r="J31" s="214">
        <v>7680.5910000000003</v>
      </c>
      <c r="K31" s="214">
        <v>515.84400000000005</v>
      </c>
      <c r="L31" s="214">
        <v>8299.2729999999992</v>
      </c>
      <c r="M31" s="357">
        <v>9944.6350000000002</v>
      </c>
      <c r="N31" s="357">
        <v>10536.674000000001</v>
      </c>
      <c r="O31" s="357">
        <v>8674.5949999999993</v>
      </c>
      <c r="P31" s="357">
        <v>9295.2939999999999</v>
      </c>
      <c r="Q31" s="214">
        <v>9528.3698390000009</v>
      </c>
      <c r="R31" s="357"/>
    </row>
    <row r="32" spans="1:18" s="38" customFormat="1" ht="11.25" x14ac:dyDescent="0.15">
      <c r="B32" s="208" t="s">
        <v>167</v>
      </c>
      <c r="C32" s="214">
        <v>3507.395</v>
      </c>
      <c r="D32" s="214">
        <v>3512.1950000000002</v>
      </c>
      <c r="E32" s="214">
        <v>3714.79</v>
      </c>
      <c r="F32" s="214">
        <v>3448.6039999999998</v>
      </c>
      <c r="G32" s="214">
        <v>3508.9051100000001</v>
      </c>
      <c r="H32" s="214">
        <v>3469.0176689999998</v>
      </c>
      <c r="I32" s="214">
        <v>3660.4952830000002</v>
      </c>
      <c r="J32" s="214">
        <v>4345.518</v>
      </c>
      <c r="K32" s="214">
        <v>4639.6350000000002</v>
      </c>
      <c r="L32" s="214">
        <v>5644.8410000000003</v>
      </c>
      <c r="M32" s="357">
        <v>6592.6549999999997</v>
      </c>
      <c r="N32" s="357">
        <v>6174.277</v>
      </c>
      <c r="O32" s="357">
        <v>6341.6260000000002</v>
      </c>
      <c r="P32" s="357">
        <v>5845.87</v>
      </c>
      <c r="Q32" s="214">
        <v>6539.3241369999996</v>
      </c>
      <c r="R32" s="357"/>
    </row>
    <row r="33" spans="2:18" x14ac:dyDescent="0.15">
      <c r="B33" s="208" t="s">
        <v>169</v>
      </c>
      <c r="C33" s="214">
        <v>2674.0419999999999</v>
      </c>
      <c r="D33" s="214">
        <v>2499.9290000000001</v>
      </c>
      <c r="E33" s="214">
        <v>2571.14</v>
      </c>
      <c r="F33" s="214">
        <v>2489.7979999999998</v>
      </c>
      <c r="G33" s="214">
        <v>2957.8996670000001</v>
      </c>
      <c r="H33" s="214">
        <v>3410.8394579999999</v>
      </c>
      <c r="I33" s="214">
        <v>2724.8571849999998</v>
      </c>
      <c r="J33" s="214">
        <v>3335.0729999999999</v>
      </c>
      <c r="K33" s="214">
        <v>-4123.7910000000002</v>
      </c>
      <c r="L33" s="214">
        <v>2654.431</v>
      </c>
      <c r="M33" s="214">
        <v>3351.98</v>
      </c>
      <c r="N33" s="214">
        <v>4362.3969999999999</v>
      </c>
      <c r="O33" s="214">
        <v>2332.9679999999998</v>
      </c>
      <c r="P33" s="214">
        <v>3449.424</v>
      </c>
      <c r="Q33" s="214">
        <v>2989.0457019999999</v>
      </c>
      <c r="R33" s="214">
        <v>2500</v>
      </c>
    </row>
    <row r="34" spans="2:18" x14ac:dyDescent="0.15">
      <c r="B34" s="209" t="s">
        <v>172</v>
      </c>
      <c r="C34" s="214">
        <v>2707.9090000000001</v>
      </c>
      <c r="D34" s="214">
        <v>2537.864</v>
      </c>
      <c r="E34" s="214">
        <v>2630.4760000000001</v>
      </c>
      <c r="F34" s="214">
        <v>2524.2660000000001</v>
      </c>
      <c r="G34" s="214">
        <v>2930.929623</v>
      </c>
      <c r="H34" s="214">
        <v>3450.9507290000001</v>
      </c>
      <c r="I34" s="214">
        <v>2736.82978</v>
      </c>
      <c r="J34" s="214">
        <v>3350.1179999999999</v>
      </c>
      <c r="K34" s="214">
        <v>-4081.9859999999999</v>
      </c>
      <c r="L34" s="214">
        <v>2569.66</v>
      </c>
      <c r="M34" s="214">
        <v>3177.4279999999999</v>
      </c>
      <c r="N34" s="214">
        <v>4341.5990000000002</v>
      </c>
      <c r="O34" s="214">
        <v>2345.9229999999998</v>
      </c>
      <c r="P34" s="214">
        <v>3488.3829999999998</v>
      </c>
      <c r="Q34" s="214">
        <v>3003.5853579999998</v>
      </c>
      <c r="R34" s="214">
        <v>2500</v>
      </c>
    </row>
    <row r="35" spans="2:18" x14ac:dyDescent="0.15">
      <c r="B35" s="209" t="s">
        <v>300</v>
      </c>
      <c r="C35" s="214">
        <v>2680.8339999999998</v>
      </c>
      <c r="D35" s="214">
        <v>2360.2489999999998</v>
      </c>
      <c r="E35" s="214">
        <v>2449.1390000000001</v>
      </c>
      <c r="F35" s="214">
        <v>1729.787</v>
      </c>
      <c r="G35" s="214">
        <v>2577.5975830000002</v>
      </c>
      <c r="H35" s="214">
        <v>3186.3331750000002</v>
      </c>
      <c r="I35" s="214">
        <v>2746.7709949999999</v>
      </c>
      <c r="J35" s="214">
        <v>3258.6</v>
      </c>
      <c r="K35" s="214">
        <v>-5115.2430000000004</v>
      </c>
      <c r="L35" s="214">
        <v>-5395.3760000000002</v>
      </c>
      <c r="M35" s="346">
        <v>2691.2649999999999</v>
      </c>
      <c r="N35" s="346">
        <v>5717.8050000000003</v>
      </c>
      <c r="O35" s="357">
        <v>2331.9050000000002</v>
      </c>
      <c r="P35" s="357">
        <v>1432.259</v>
      </c>
      <c r="Q35" s="214">
        <v>2984.2039220000001</v>
      </c>
      <c r="R35" s="357"/>
    </row>
    <row r="36" spans="2:18" x14ac:dyDescent="0.15">
      <c r="B36" s="209" t="s">
        <v>174</v>
      </c>
      <c r="C36" s="214">
        <v>1535.923</v>
      </c>
      <c r="D36" s="214">
        <v>1374.9269999999999</v>
      </c>
      <c r="E36" s="214">
        <v>1392.6020000000001</v>
      </c>
      <c r="F36" s="214">
        <v>997.38900000000001</v>
      </c>
      <c r="G36" s="214">
        <v>1476.6699599999999</v>
      </c>
      <c r="H36" s="214">
        <v>1743.669764</v>
      </c>
      <c r="I36" s="214">
        <v>1674.8340000000001</v>
      </c>
      <c r="J36" s="214">
        <v>1863.829</v>
      </c>
      <c r="K36" s="214">
        <v>-4707.7160000000003</v>
      </c>
      <c r="L36" s="214">
        <v>-6094.6109999999999</v>
      </c>
      <c r="M36" s="214">
        <v>2366.808</v>
      </c>
      <c r="N36" s="214">
        <v>4315.9260000000004</v>
      </c>
      <c r="O36" s="214">
        <v>2034.076</v>
      </c>
      <c r="P36" s="214">
        <v>1099.2080000000001</v>
      </c>
      <c r="Q36" s="214">
        <v>2460.7828890000001</v>
      </c>
      <c r="R36" s="214">
        <v>2000</v>
      </c>
    </row>
  </sheetData>
  <mergeCells count="1">
    <mergeCell ref="A23:B23"/>
  </mergeCells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A1:V51"/>
  <sheetViews>
    <sheetView showGridLines="0" zoomScaleNormal="100" zoomScaleSheetLayoutView="115" workbookViewId="0">
      <pane xSplit="4" topLeftCell="I1" activePane="topRight" state="frozen"/>
      <selection activeCell="B1" sqref="B1"/>
      <selection pane="topRight" activeCell="B1" sqref="B1"/>
    </sheetView>
  </sheetViews>
  <sheetFormatPr defaultColWidth="9" defaultRowHeight="13.5" x14ac:dyDescent="0.15"/>
  <cols>
    <col min="1" max="1" width="1" style="32" customWidth="1"/>
    <col min="2" max="2" width="2.875" style="32" customWidth="1"/>
    <col min="3" max="3" width="18.875" style="32" customWidth="1"/>
    <col min="4" max="4" width="10.875" style="1" customWidth="1"/>
    <col min="5" max="8" width="10.875" style="32" hidden="1" customWidth="1"/>
    <col min="9" max="9" width="10.875" style="32" customWidth="1"/>
    <col min="10" max="18" width="10.625" style="32" customWidth="1"/>
    <col min="19" max="19" width="1.375" style="32" customWidth="1"/>
    <col min="20" max="20" width="5.125" style="32" customWidth="1"/>
    <col min="21" max="16384" width="9" style="32"/>
  </cols>
  <sheetData>
    <row r="1" spans="1:20" ht="13.5" customHeight="1" x14ac:dyDescent="0.15"/>
    <row r="2" spans="1:20" ht="22.5" customHeight="1" x14ac:dyDescent="0.15">
      <c r="A2" s="147"/>
      <c r="B2" s="33" t="s">
        <v>274</v>
      </c>
      <c r="C2" s="34"/>
      <c r="D2" s="180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s="10" customFormat="1" x14ac:dyDescent="0.15">
      <c r="A3" s="12"/>
      <c r="B3" s="13" t="s">
        <v>288</v>
      </c>
      <c r="C3" s="14"/>
      <c r="D3" s="5"/>
      <c r="E3" s="13"/>
      <c r="G3" s="13" t="s">
        <v>454</v>
      </c>
      <c r="H3" s="14"/>
      <c r="I3" s="15"/>
      <c r="J3" s="15"/>
      <c r="K3" s="15"/>
      <c r="L3" s="15"/>
      <c r="M3" s="15"/>
      <c r="N3" s="361"/>
      <c r="O3" s="361"/>
      <c r="P3" s="361"/>
      <c r="Q3" s="361"/>
      <c r="R3" s="361"/>
      <c r="S3" s="14"/>
    </row>
    <row r="4" spans="1:20" s="10" customFormat="1" x14ac:dyDescent="0.15">
      <c r="A4" s="12"/>
      <c r="B4" s="13"/>
      <c r="C4" s="14"/>
      <c r="D4" s="5"/>
      <c r="E4" s="13"/>
      <c r="G4" s="13" t="s">
        <v>452</v>
      </c>
      <c r="H4" s="14"/>
      <c r="I4" s="15"/>
      <c r="J4" s="15"/>
      <c r="K4" s="15"/>
      <c r="L4" s="15"/>
      <c r="M4" s="15"/>
      <c r="N4" s="361"/>
      <c r="O4" s="361"/>
      <c r="P4" s="361"/>
      <c r="Q4" s="361"/>
      <c r="R4" s="361"/>
      <c r="S4" s="14"/>
    </row>
    <row r="5" spans="1:20" s="36" customFormat="1" ht="10.5" x14ac:dyDescent="0.15">
      <c r="A5" s="37"/>
      <c r="B5" s="37"/>
      <c r="C5" s="37"/>
      <c r="D5" s="3"/>
      <c r="E5" s="369"/>
      <c r="F5" s="37"/>
      <c r="G5" s="37" t="s">
        <v>538</v>
      </c>
      <c r="H5" s="119"/>
      <c r="I5" s="64"/>
      <c r="J5" s="64"/>
      <c r="K5" s="64"/>
      <c r="L5" s="64"/>
      <c r="M5" s="64"/>
      <c r="N5" s="64"/>
      <c r="P5" s="64"/>
      <c r="Q5" s="64"/>
      <c r="R5" s="64"/>
      <c r="S5" s="37"/>
    </row>
    <row r="6" spans="1:20" s="36" customFormat="1" ht="10.5" x14ac:dyDescent="0.15">
      <c r="A6" s="37"/>
      <c r="B6" s="37"/>
      <c r="C6" s="37"/>
      <c r="D6" s="3"/>
      <c r="E6" s="369"/>
      <c r="F6" s="37"/>
      <c r="G6" s="37"/>
      <c r="H6" s="119"/>
      <c r="I6" s="64"/>
      <c r="J6" s="64"/>
      <c r="K6" s="64"/>
      <c r="L6" s="64"/>
      <c r="M6" s="64"/>
      <c r="N6" s="64"/>
      <c r="P6" s="64"/>
      <c r="Q6" s="64"/>
      <c r="R6" s="64" t="s">
        <v>63</v>
      </c>
      <c r="S6" s="37"/>
    </row>
    <row r="7" spans="1:20" s="36" customFormat="1" ht="10.5" x14ac:dyDescent="0.15">
      <c r="A7" s="42"/>
      <c r="B7" s="42"/>
      <c r="C7" s="42"/>
      <c r="D7" s="7"/>
      <c r="E7" s="132">
        <v>2008</v>
      </c>
      <c r="F7" s="132">
        <v>2009</v>
      </c>
      <c r="G7" s="132">
        <v>2010</v>
      </c>
      <c r="H7" s="132">
        <v>2011</v>
      </c>
      <c r="I7" s="132">
        <v>2012</v>
      </c>
      <c r="J7" s="132">
        <v>2013</v>
      </c>
      <c r="K7" s="132">
        <v>2014</v>
      </c>
      <c r="L7" s="132">
        <v>2015</v>
      </c>
      <c r="M7" s="132">
        <v>2016</v>
      </c>
      <c r="N7" s="132">
        <v>2017</v>
      </c>
      <c r="O7" s="132">
        <v>2018</v>
      </c>
      <c r="P7" s="132">
        <v>2019</v>
      </c>
      <c r="Q7" s="132">
        <v>2020</v>
      </c>
      <c r="R7" s="133">
        <v>2021</v>
      </c>
      <c r="S7" s="120"/>
    </row>
    <row r="8" spans="1:20" s="36" customFormat="1" ht="15" customHeight="1" x14ac:dyDescent="0.15">
      <c r="A8" s="166" t="s">
        <v>50</v>
      </c>
      <c r="B8" s="166"/>
      <c r="C8" s="166"/>
      <c r="D8" s="166" t="s">
        <v>327</v>
      </c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2"/>
      <c r="S8" s="121"/>
    </row>
    <row r="9" spans="1:20" s="36" customFormat="1" ht="15" customHeight="1" x14ac:dyDescent="0.15">
      <c r="A9" s="187"/>
      <c r="B9" s="187" t="s">
        <v>51</v>
      </c>
      <c r="C9" s="187"/>
      <c r="D9" s="187" t="s">
        <v>562</v>
      </c>
      <c r="E9" s="193">
        <v>4776</v>
      </c>
      <c r="F9" s="193">
        <v>5235</v>
      </c>
      <c r="G9" s="193">
        <v>5176</v>
      </c>
      <c r="H9" s="257">
        <v>5355</v>
      </c>
      <c r="I9" s="257">
        <v>5527</v>
      </c>
      <c r="J9" s="257">
        <v>5904</v>
      </c>
      <c r="K9" s="331">
        <v>6594</v>
      </c>
      <c r="L9" s="257">
        <v>6996</v>
      </c>
      <c r="M9" s="257">
        <v>7250</v>
      </c>
      <c r="N9" s="407">
        <v>7072</v>
      </c>
      <c r="O9" s="407">
        <v>7326</v>
      </c>
      <c r="P9" s="407">
        <v>7645</v>
      </c>
      <c r="Q9" s="407">
        <v>8525</v>
      </c>
      <c r="R9" s="348">
        <v>8398</v>
      </c>
      <c r="S9" s="122"/>
    </row>
    <row r="10" spans="1:20" s="36" customFormat="1" ht="15" customHeight="1" x14ac:dyDescent="0.15">
      <c r="A10" s="187"/>
      <c r="B10" s="187" t="s">
        <v>563</v>
      </c>
      <c r="C10" s="187"/>
      <c r="D10" s="187" t="s">
        <v>564</v>
      </c>
      <c r="E10" s="193" t="s">
        <v>447</v>
      </c>
      <c r="F10" s="193" t="s">
        <v>447</v>
      </c>
      <c r="G10" s="193" t="s">
        <v>447</v>
      </c>
      <c r="H10" s="257" t="s">
        <v>447</v>
      </c>
      <c r="I10" s="257" t="s">
        <v>447</v>
      </c>
      <c r="J10" s="257" t="s">
        <v>447</v>
      </c>
      <c r="K10" s="331" t="s">
        <v>447</v>
      </c>
      <c r="L10" s="257" t="s">
        <v>447</v>
      </c>
      <c r="M10" s="257" t="s">
        <v>447</v>
      </c>
      <c r="N10" s="407" t="s">
        <v>447</v>
      </c>
      <c r="O10" s="407" t="s">
        <v>447</v>
      </c>
      <c r="P10" s="407" t="s">
        <v>447</v>
      </c>
      <c r="Q10" s="407">
        <v>1231</v>
      </c>
      <c r="R10" s="348">
        <v>1371</v>
      </c>
      <c r="S10" s="122"/>
    </row>
    <row r="11" spans="1:20" s="36" customFormat="1" ht="15" customHeight="1" x14ac:dyDescent="0.15">
      <c r="A11" s="187"/>
      <c r="B11" s="187" t="s">
        <v>565</v>
      </c>
      <c r="C11" s="187"/>
      <c r="D11" s="187" t="s">
        <v>566</v>
      </c>
      <c r="E11" s="193">
        <v>5007</v>
      </c>
      <c r="F11" s="193">
        <v>5328</v>
      </c>
      <c r="G11" s="193">
        <v>4875</v>
      </c>
      <c r="H11" s="257">
        <v>4474</v>
      </c>
      <c r="I11" s="257">
        <v>5076</v>
      </c>
      <c r="J11" s="257">
        <v>4972</v>
      </c>
      <c r="K11" s="331">
        <v>4563</v>
      </c>
      <c r="L11" s="257">
        <v>4840</v>
      </c>
      <c r="M11" s="257">
        <v>5368</v>
      </c>
      <c r="N11" s="407">
        <v>4896</v>
      </c>
      <c r="O11" s="407">
        <v>4517</v>
      </c>
      <c r="P11" s="407">
        <v>4564</v>
      </c>
      <c r="Q11" s="407">
        <v>3768</v>
      </c>
      <c r="R11" s="348">
        <v>3212</v>
      </c>
      <c r="S11" s="122"/>
    </row>
    <row r="12" spans="1:20" s="36" customFormat="1" ht="15" customHeight="1" x14ac:dyDescent="0.15">
      <c r="A12" s="192"/>
      <c r="B12" s="187" t="s">
        <v>567</v>
      </c>
      <c r="C12" s="187"/>
      <c r="D12" s="187" t="s">
        <v>568</v>
      </c>
      <c r="E12" s="193">
        <v>11702</v>
      </c>
      <c r="F12" s="193">
        <v>11857</v>
      </c>
      <c r="G12" s="193">
        <v>13329</v>
      </c>
      <c r="H12" s="256">
        <v>15394</v>
      </c>
      <c r="I12" s="256">
        <v>18870</v>
      </c>
      <c r="J12" s="256">
        <v>15204</v>
      </c>
      <c r="K12" s="331">
        <v>17708</v>
      </c>
      <c r="L12" s="256">
        <v>14759</v>
      </c>
      <c r="M12" s="256">
        <v>13721</v>
      </c>
      <c r="N12" s="406">
        <v>15658</v>
      </c>
      <c r="O12" s="406">
        <v>16432</v>
      </c>
      <c r="P12" s="406">
        <v>11432</v>
      </c>
      <c r="Q12" s="406">
        <v>10034</v>
      </c>
      <c r="R12" s="347">
        <v>9553</v>
      </c>
      <c r="S12" s="122"/>
    </row>
    <row r="13" spans="1:20" s="36" customFormat="1" ht="15" customHeight="1" x14ac:dyDescent="0.15">
      <c r="A13" s="87"/>
      <c r="B13" s="87" t="s">
        <v>230</v>
      </c>
      <c r="C13" s="87"/>
      <c r="D13" s="87" t="s">
        <v>204</v>
      </c>
      <c r="E13" s="302">
        <v>732</v>
      </c>
      <c r="F13" s="302">
        <v>829</v>
      </c>
      <c r="G13" s="302">
        <v>1042</v>
      </c>
      <c r="H13" s="394">
        <v>1121</v>
      </c>
      <c r="I13" s="394">
        <v>1271</v>
      </c>
      <c r="J13" s="394">
        <v>1432</v>
      </c>
      <c r="K13" s="395">
        <v>1706</v>
      </c>
      <c r="L13" s="394">
        <v>1892</v>
      </c>
      <c r="M13" s="394">
        <v>2246</v>
      </c>
      <c r="N13" s="408">
        <v>3396</v>
      </c>
      <c r="O13" s="408">
        <v>2117</v>
      </c>
      <c r="P13" s="408" t="s">
        <v>377</v>
      </c>
      <c r="Q13" s="408" t="s">
        <v>377</v>
      </c>
      <c r="R13" s="384" t="s">
        <v>532</v>
      </c>
      <c r="S13" s="122"/>
    </row>
    <row r="14" spans="1:20" s="36" customFormat="1" ht="15" customHeight="1" x14ac:dyDescent="0.15">
      <c r="A14" s="194"/>
      <c r="B14" s="194" t="s">
        <v>52</v>
      </c>
      <c r="C14" s="194"/>
      <c r="D14" s="194" t="s">
        <v>297</v>
      </c>
      <c r="E14" s="195">
        <v>1342</v>
      </c>
      <c r="F14" s="195">
        <v>1747</v>
      </c>
      <c r="G14" s="195">
        <v>1702</v>
      </c>
      <c r="H14" s="396">
        <v>1638</v>
      </c>
      <c r="I14" s="396">
        <v>1858</v>
      </c>
      <c r="J14" s="396">
        <v>1776</v>
      </c>
      <c r="K14" s="397">
        <v>1928</v>
      </c>
      <c r="L14" s="396">
        <v>1996</v>
      </c>
      <c r="M14" s="396">
        <v>1205</v>
      </c>
      <c r="N14" s="409" t="s">
        <v>447</v>
      </c>
      <c r="O14" s="409" t="s">
        <v>451</v>
      </c>
      <c r="P14" s="409" t="s">
        <v>377</v>
      </c>
      <c r="Q14" s="409" t="s">
        <v>377</v>
      </c>
      <c r="R14" s="349" t="s">
        <v>377</v>
      </c>
      <c r="S14" s="122"/>
    </row>
    <row r="15" spans="1:20" s="18" customFormat="1" ht="11.25" customHeight="1" x14ac:dyDescent="0.15">
      <c r="A15" s="39"/>
      <c r="B15" s="51" t="s">
        <v>570</v>
      </c>
      <c r="C15" s="3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50"/>
    </row>
    <row r="16" spans="1:20" s="18" customFormat="1" ht="11.25" customHeight="1" x14ac:dyDescent="0.15">
      <c r="A16" s="39"/>
      <c r="B16" s="51" t="s">
        <v>571</v>
      </c>
      <c r="C16" s="3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50"/>
    </row>
    <row r="17" spans="1:19" s="18" customFormat="1" ht="11.25" customHeight="1" x14ac:dyDescent="0.15">
      <c r="A17" s="39"/>
      <c r="B17" s="51" t="s">
        <v>569</v>
      </c>
      <c r="C17" s="3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0"/>
    </row>
    <row r="18" spans="1:19" s="18" customFormat="1" ht="9.75" customHeight="1" x14ac:dyDescent="0.15">
      <c r="A18" s="9"/>
      <c r="B18" s="9"/>
      <c r="C18" s="20"/>
      <c r="D18" s="52"/>
      <c r="E18" s="52"/>
      <c r="F18" s="52"/>
      <c r="G18" s="52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 t="s">
        <v>63</v>
      </c>
    </row>
    <row r="19" spans="1:19" s="36" customFormat="1" ht="15" customHeight="1" x14ac:dyDescent="0.15">
      <c r="A19" s="188" t="s">
        <v>356</v>
      </c>
      <c r="B19" s="188"/>
      <c r="C19" s="189"/>
      <c r="D19" s="190" t="s">
        <v>53</v>
      </c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1"/>
    </row>
    <row r="20" spans="1:19" s="36" customFormat="1" ht="15" customHeight="1" x14ac:dyDescent="0.15">
      <c r="A20" s="187"/>
      <c r="B20" s="187" t="s">
        <v>54</v>
      </c>
      <c r="C20" s="187"/>
      <c r="D20" s="235" t="s">
        <v>290</v>
      </c>
      <c r="E20" s="193">
        <v>10858</v>
      </c>
      <c r="F20" s="193">
        <v>9664</v>
      </c>
      <c r="G20" s="193">
        <v>10043</v>
      </c>
      <c r="H20" s="257">
        <v>11172</v>
      </c>
      <c r="I20" s="257">
        <v>12634</v>
      </c>
      <c r="J20" s="319">
        <v>10131</v>
      </c>
      <c r="K20" s="333">
        <v>10953</v>
      </c>
      <c r="L20" s="333">
        <v>9299</v>
      </c>
      <c r="M20" s="333">
        <v>10267</v>
      </c>
      <c r="N20" s="410">
        <v>10631</v>
      </c>
      <c r="O20" s="410">
        <v>10936</v>
      </c>
      <c r="P20" s="407">
        <v>6047</v>
      </c>
      <c r="Q20" s="407">
        <v>5767</v>
      </c>
      <c r="R20" s="348">
        <v>7859</v>
      </c>
      <c r="S20" s="122"/>
    </row>
    <row r="21" spans="1:19" s="36" customFormat="1" ht="15" customHeight="1" x14ac:dyDescent="0.15">
      <c r="A21" s="187"/>
      <c r="B21" s="187" t="s">
        <v>56</v>
      </c>
      <c r="C21" s="187"/>
      <c r="D21" s="235" t="s">
        <v>292</v>
      </c>
      <c r="E21" s="193" t="s">
        <v>294</v>
      </c>
      <c r="F21" s="193">
        <v>1214</v>
      </c>
      <c r="G21" s="193">
        <v>1660</v>
      </c>
      <c r="H21" s="257">
        <v>2873</v>
      </c>
      <c r="I21" s="257">
        <v>4882</v>
      </c>
      <c r="J21" s="257">
        <v>3536</v>
      </c>
      <c r="K21" s="331">
        <v>4373</v>
      </c>
      <c r="L21" s="331">
        <v>3115</v>
      </c>
      <c r="M21" s="331">
        <v>2610</v>
      </c>
      <c r="N21" s="411">
        <v>3225</v>
      </c>
      <c r="O21" s="411">
        <v>3611</v>
      </c>
      <c r="P21" s="514">
        <v>3670</v>
      </c>
      <c r="Q21" s="514">
        <v>2482</v>
      </c>
      <c r="R21" s="384" t="s">
        <v>377</v>
      </c>
      <c r="S21" s="122"/>
    </row>
    <row r="22" spans="1:19" s="36" customFormat="1" ht="15" customHeight="1" x14ac:dyDescent="0.15">
      <c r="A22" s="187"/>
      <c r="B22" s="187" t="s">
        <v>55</v>
      </c>
      <c r="C22" s="187"/>
      <c r="D22" s="235" t="s">
        <v>291</v>
      </c>
      <c r="E22" s="193">
        <v>1368</v>
      </c>
      <c r="F22" s="193">
        <v>1347</v>
      </c>
      <c r="G22" s="193">
        <v>1774</v>
      </c>
      <c r="H22" s="257">
        <v>1579</v>
      </c>
      <c r="I22" s="257">
        <v>1342</v>
      </c>
      <c r="J22" s="257">
        <v>1056</v>
      </c>
      <c r="K22" s="331">
        <v>952</v>
      </c>
      <c r="L22" s="331">
        <v>865</v>
      </c>
      <c r="M22" s="331">
        <v>743</v>
      </c>
      <c r="N22" s="410">
        <v>796</v>
      </c>
      <c r="O22" s="410">
        <v>856</v>
      </c>
      <c r="P22" s="407">
        <v>719</v>
      </c>
      <c r="Q22" s="407">
        <v>603</v>
      </c>
      <c r="R22" s="384" t="s">
        <v>377</v>
      </c>
      <c r="S22" s="122"/>
    </row>
    <row r="23" spans="1:19" s="36" customFormat="1" ht="15" customHeight="1" x14ac:dyDescent="0.15">
      <c r="A23" s="194"/>
      <c r="B23" s="194" t="s">
        <v>57</v>
      </c>
      <c r="C23" s="194"/>
      <c r="D23" s="236" t="s">
        <v>293</v>
      </c>
      <c r="E23" s="195">
        <v>1098</v>
      </c>
      <c r="F23" s="195">
        <v>1168</v>
      </c>
      <c r="G23" s="195">
        <v>1278</v>
      </c>
      <c r="H23" s="258">
        <v>1208</v>
      </c>
      <c r="I23" s="258">
        <v>1166</v>
      </c>
      <c r="J23" s="258">
        <v>1349</v>
      </c>
      <c r="K23" s="332">
        <v>803</v>
      </c>
      <c r="L23" s="258">
        <v>740</v>
      </c>
      <c r="M23" s="258">
        <v>948</v>
      </c>
      <c r="N23" s="409">
        <v>854</v>
      </c>
      <c r="O23" s="409">
        <v>957</v>
      </c>
      <c r="P23" s="409">
        <v>1044</v>
      </c>
      <c r="Q23" s="409">
        <v>1161</v>
      </c>
      <c r="R23" s="349">
        <v>1282</v>
      </c>
      <c r="S23" s="122"/>
    </row>
    <row r="24" spans="1:19" s="36" customFormat="1" ht="12.75" customHeight="1" x14ac:dyDescent="0.15">
      <c r="A24" s="123"/>
      <c r="B24" s="123" t="s">
        <v>572</v>
      </c>
      <c r="C24" s="123"/>
      <c r="D24" s="6"/>
      <c r="E24" s="123"/>
      <c r="F24" s="123"/>
      <c r="G24" s="123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23"/>
    </row>
    <row r="25" spans="1:19" s="18" customFormat="1" ht="9.75" hidden="1" customHeight="1" x14ac:dyDescent="0.15">
      <c r="A25" s="9"/>
      <c r="B25" s="9"/>
      <c r="C25" s="20"/>
      <c r="D25" s="52"/>
      <c r="E25" s="52"/>
      <c r="F25" s="52"/>
      <c r="G25" s="52"/>
      <c r="H25" s="64"/>
      <c r="I25" s="64"/>
      <c r="J25" s="64"/>
      <c r="K25" s="64"/>
      <c r="L25" s="64"/>
      <c r="M25" s="64"/>
      <c r="N25" s="64"/>
      <c r="O25" s="64" t="s">
        <v>63</v>
      </c>
      <c r="P25" s="64"/>
      <c r="Q25" s="64"/>
      <c r="R25" s="64"/>
    </row>
    <row r="26" spans="1:19" s="36" customFormat="1" ht="15" hidden="1" customHeight="1" x14ac:dyDescent="0.15">
      <c r="A26" s="188" t="s">
        <v>355</v>
      </c>
      <c r="B26" s="188"/>
      <c r="C26" s="189"/>
      <c r="D26" s="166" t="s">
        <v>357</v>
      </c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1"/>
      <c r="P26" s="493"/>
      <c r="Q26" s="493"/>
      <c r="R26" s="493"/>
    </row>
    <row r="27" spans="1:19" s="36" customFormat="1" ht="15" hidden="1" customHeight="1" x14ac:dyDescent="0.15">
      <c r="A27" s="87"/>
      <c r="B27" s="87" t="s">
        <v>362</v>
      </c>
      <c r="C27" s="87"/>
      <c r="D27" s="311" t="s">
        <v>370</v>
      </c>
      <c r="E27" s="302">
        <v>18780</v>
      </c>
      <c r="F27" s="302">
        <v>19758</v>
      </c>
      <c r="G27" s="302">
        <v>20949</v>
      </c>
      <c r="H27" s="303">
        <v>22625</v>
      </c>
      <c r="I27" s="303">
        <v>27076</v>
      </c>
      <c r="J27" s="319">
        <v>23395</v>
      </c>
      <c r="K27" s="333">
        <v>25868</v>
      </c>
      <c r="L27" s="333">
        <v>23492</v>
      </c>
      <c r="M27" s="319">
        <v>22537</v>
      </c>
      <c r="N27" s="408">
        <v>23901</v>
      </c>
      <c r="O27" s="384"/>
      <c r="P27" s="385"/>
      <c r="Q27" s="385"/>
      <c r="R27" s="385"/>
      <c r="S27" s="122"/>
    </row>
    <row r="28" spans="1:19" s="36" customFormat="1" ht="15" hidden="1" customHeight="1" x14ac:dyDescent="0.15">
      <c r="A28" s="19"/>
      <c r="B28" s="19"/>
      <c r="C28" s="19" t="s">
        <v>358</v>
      </c>
      <c r="D28" s="312" t="s">
        <v>365</v>
      </c>
      <c r="E28" s="306">
        <v>8450</v>
      </c>
      <c r="F28" s="306">
        <v>8826</v>
      </c>
      <c r="G28" s="306">
        <v>8895</v>
      </c>
      <c r="H28" s="307">
        <v>9599</v>
      </c>
      <c r="I28" s="307">
        <v>10772</v>
      </c>
      <c r="J28" s="307">
        <v>11625</v>
      </c>
      <c r="K28" s="121">
        <v>12769</v>
      </c>
      <c r="L28" s="121">
        <v>13480</v>
      </c>
      <c r="M28" s="307">
        <v>13497</v>
      </c>
      <c r="N28" s="412">
        <v>13451</v>
      </c>
      <c r="O28" s="385"/>
      <c r="P28" s="385"/>
      <c r="Q28" s="385"/>
      <c r="R28" s="385"/>
      <c r="S28" s="122"/>
    </row>
    <row r="29" spans="1:19" s="36" customFormat="1" ht="15" hidden="1" customHeight="1" x14ac:dyDescent="0.15">
      <c r="A29" s="19"/>
      <c r="B29" s="19"/>
      <c r="C29" s="19" t="s">
        <v>359</v>
      </c>
      <c r="D29" s="312" t="s">
        <v>366</v>
      </c>
      <c r="E29" s="306">
        <v>8562</v>
      </c>
      <c r="F29" s="306">
        <v>9096</v>
      </c>
      <c r="G29" s="306">
        <v>10703</v>
      </c>
      <c r="H29" s="307">
        <v>11672</v>
      </c>
      <c r="I29" s="307">
        <v>15245</v>
      </c>
      <c r="J29" s="307">
        <v>10869</v>
      </c>
      <c r="K29" s="121">
        <v>12188</v>
      </c>
      <c r="L29" s="121">
        <v>9024</v>
      </c>
      <c r="M29" s="307">
        <v>8152</v>
      </c>
      <c r="N29" s="412">
        <v>9800</v>
      </c>
      <c r="O29" s="385"/>
      <c r="P29" s="385"/>
      <c r="Q29" s="385"/>
      <c r="R29" s="385"/>
      <c r="S29" s="122"/>
    </row>
    <row r="30" spans="1:19" s="36" customFormat="1" ht="15" hidden="1" customHeight="1" x14ac:dyDescent="0.15">
      <c r="A30" s="29"/>
      <c r="B30" s="29"/>
      <c r="C30" s="29" t="s">
        <v>361</v>
      </c>
      <c r="D30" s="313" t="s">
        <v>371</v>
      </c>
      <c r="E30" s="304">
        <v>1766</v>
      </c>
      <c r="F30" s="304">
        <v>1836</v>
      </c>
      <c r="G30" s="304">
        <v>1350</v>
      </c>
      <c r="H30" s="305">
        <v>1353</v>
      </c>
      <c r="I30" s="305">
        <v>1060</v>
      </c>
      <c r="J30" s="305">
        <v>900</v>
      </c>
      <c r="K30" s="334">
        <v>910</v>
      </c>
      <c r="L30" s="334">
        <v>987</v>
      </c>
      <c r="M30" s="305">
        <v>887</v>
      </c>
      <c r="N30" s="413">
        <v>649</v>
      </c>
      <c r="O30" s="387"/>
      <c r="P30" s="385"/>
      <c r="Q30" s="385"/>
      <c r="R30" s="385"/>
      <c r="S30" s="122"/>
    </row>
    <row r="31" spans="1:19" s="36" customFormat="1" ht="15" hidden="1" customHeight="1" x14ac:dyDescent="0.15">
      <c r="A31" s="87"/>
      <c r="B31" s="87" t="s">
        <v>363</v>
      </c>
      <c r="C31" s="87"/>
      <c r="D31" s="311" t="s">
        <v>367</v>
      </c>
      <c r="E31" s="302">
        <v>4778</v>
      </c>
      <c r="F31" s="302">
        <v>5237</v>
      </c>
      <c r="G31" s="302">
        <v>5177</v>
      </c>
      <c r="H31" s="303">
        <v>5359</v>
      </c>
      <c r="I31" s="303">
        <v>5528</v>
      </c>
      <c r="J31" s="303">
        <v>5895</v>
      </c>
      <c r="K31" s="335">
        <v>6631</v>
      </c>
      <c r="L31" s="335">
        <v>6992</v>
      </c>
      <c r="M31" s="303">
        <v>7254</v>
      </c>
      <c r="N31" s="412">
        <v>7122</v>
      </c>
      <c r="O31" s="385"/>
      <c r="P31" s="385"/>
      <c r="Q31" s="385"/>
      <c r="R31" s="385"/>
      <c r="S31" s="122"/>
    </row>
    <row r="32" spans="1:19" s="36" customFormat="1" ht="15" hidden="1" customHeight="1" x14ac:dyDescent="0.15">
      <c r="A32" s="19"/>
      <c r="B32" s="19"/>
      <c r="C32" s="19" t="s">
        <v>360</v>
      </c>
      <c r="D32" s="312" t="s">
        <v>368</v>
      </c>
      <c r="E32" s="306">
        <v>4299</v>
      </c>
      <c r="F32" s="306">
        <v>4527</v>
      </c>
      <c r="G32" s="306">
        <v>4508</v>
      </c>
      <c r="H32" s="307">
        <v>4922</v>
      </c>
      <c r="I32" s="307">
        <v>5232</v>
      </c>
      <c r="J32" s="307">
        <v>5627</v>
      </c>
      <c r="K32" s="121">
        <v>6337</v>
      </c>
      <c r="L32" s="121">
        <v>6766</v>
      </c>
      <c r="M32" s="307">
        <v>7187</v>
      </c>
      <c r="N32" s="412">
        <v>7081</v>
      </c>
      <c r="O32" s="385"/>
      <c r="P32" s="385"/>
      <c r="Q32" s="385"/>
      <c r="R32" s="385"/>
      <c r="S32" s="122"/>
    </row>
    <row r="33" spans="1:22" s="36" customFormat="1" ht="15" hidden="1" customHeight="1" x14ac:dyDescent="0.15">
      <c r="A33" s="308"/>
      <c r="B33" s="308"/>
      <c r="C33" s="308" t="s">
        <v>364</v>
      </c>
      <c r="D33" s="314" t="s">
        <v>369</v>
      </c>
      <c r="E33" s="309">
        <v>479</v>
      </c>
      <c r="F33" s="309">
        <v>709</v>
      </c>
      <c r="G33" s="309">
        <v>668</v>
      </c>
      <c r="H33" s="310">
        <v>436</v>
      </c>
      <c r="I33" s="310">
        <v>296</v>
      </c>
      <c r="J33" s="310">
        <v>267</v>
      </c>
      <c r="K33" s="336">
        <v>294</v>
      </c>
      <c r="L33" s="336">
        <v>225</v>
      </c>
      <c r="M33" s="310">
        <v>67</v>
      </c>
      <c r="N33" s="414">
        <v>41</v>
      </c>
      <c r="O33" s="386"/>
      <c r="P33" s="385"/>
      <c r="Q33" s="385"/>
      <c r="R33" s="385"/>
      <c r="S33" s="122"/>
    </row>
    <row r="34" spans="1:22" s="36" customFormat="1" ht="12.75" hidden="1" customHeight="1" x14ac:dyDescent="0.15">
      <c r="A34" s="123"/>
      <c r="B34" s="51"/>
      <c r="C34" s="123"/>
      <c r="D34" s="6"/>
      <c r="E34" s="123"/>
      <c r="F34" s="123"/>
      <c r="G34" s="123"/>
      <c r="H34" s="123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23"/>
    </row>
    <row r="35" spans="1:22" s="36" customFormat="1" ht="12.75" customHeight="1" x14ac:dyDescent="0.15">
      <c r="A35" s="18"/>
      <c r="B35" s="18"/>
      <c r="C35" s="18"/>
      <c r="D35" s="4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22" s="36" customFormat="1" ht="12.75" customHeight="1" x14ac:dyDescent="0.15">
      <c r="A36" s="18"/>
      <c r="B36" s="18"/>
      <c r="C36" s="18"/>
      <c r="D36" s="4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22" s="36" customFormat="1" ht="12.75" customHeight="1" x14ac:dyDescent="0.15">
      <c r="A37" s="18"/>
      <c r="B37" s="18"/>
      <c r="C37" s="18"/>
      <c r="D37" s="4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22" s="36" customFormat="1" ht="12.75" customHeight="1" x14ac:dyDescent="0.15">
      <c r="A38" s="18"/>
      <c r="B38" s="18"/>
      <c r="C38" s="18"/>
      <c r="D38" s="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22" s="36" customFormat="1" ht="12.75" customHeight="1" x14ac:dyDescent="0.15">
      <c r="A39" s="18"/>
      <c r="B39" s="18"/>
      <c r="C39" s="18"/>
      <c r="D39" s="4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22" s="36" customFormat="1" ht="12.75" customHeight="1" x14ac:dyDescent="0.15">
      <c r="A40" s="18"/>
      <c r="B40" s="18"/>
      <c r="C40" s="18"/>
      <c r="D40" s="4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22" s="38" customFormat="1" ht="12.75" customHeight="1" x14ac:dyDescent="0.15">
      <c r="A41" s="31"/>
      <c r="B41" s="31"/>
      <c r="C41" s="31"/>
      <c r="D41" s="8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</row>
    <row r="42" spans="1:22" s="38" customFormat="1" ht="12.75" customHeight="1" x14ac:dyDescent="0.15">
      <c r="A42" s="31"/>
      <c r="B42" s="31"/>
      <c r="C42" s="31"/>
      <c r="D42" s="8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</row>
    <row r="43" spans="1:22" s="38" customFormat="1" ht="12.75" customHeight="1" x14ac:dyDescent="0.15">
      <c r="A43" s="31"/>
      <c r="B43" s="31"/>
      <c r="C43" s="31"/>
      <c r="D43" s="8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</row>
    <row r="44" spans="1:22" s="38" customFormat="1" ht="12.75" customHeight="1" x14ac:dyDescent="0.15">
      <c r="A44" s="31"/>
      <c r="B44" s="31"/>
      <c r="C44" s="31"/>
      <c r="D44" s="8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V44" s="63"/>
    </row>
    <row r="45" spans="1:22" s="38" customFormat="1" ht="11.25" x14ac:dyDescent="0.15">
      <c r="A45" s="31"/>
      <c r="B45" s="31"/>
      <c r="C45" s="31"/>
      <c r="D45" s="8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</row>
    <row r="47" spans="1:22" x14ac:dyDescent="0.15">
      <c r="D47" s="32"/>
    </row>
    <row r="48" spans="1:22" x14ac:dyDescent="0.15">
      <c r="D48" s="32"/>
    </row>
    <row r="49" spans="4:4" x14ac:dyDescent="0.15">
      <c r="D49" s="32"/>
    </row>
    <row r="50" spans="4:4" x14ac:dyDescent="0.15">
      <c r="D50" s="32"/>
    </row>
    <row r="51" spans="4:4" x14ac:dyDescent="0.15">
      <c r="D51" s="32"/>
    </row>
  </sheetData>
  <phoneticPr fontId="2"/>
  <pageMargins left="0.31496062992125984" right="0.11811023622047245" top="0.98425196850393704" bottom="0.51181102362204722" header="0.51181102362204722" footer="0.51181102362204722"/>
  <pageSetup paperSize="9" scale="8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1:V65"/>
  <sheetViews>
    <sheetView showGridLines="0" zoomScaleNormal="100" zoomScaleSheetLayoutView="100" workbookViewId="0">
      <pane xSplit="3" topLeftCell="H1" activePane="topRight" state="frozen"/>
      <selection activeCell="B1" sqref="B1"/>
      <selection pane="topRight" activeCell="B1" sqref="B1"/>
    </sheetView>
  </sheetViews>
  <sheetFormatPr defaultColWidth="9" defaultRowHeight="13.5" x14ac:dyDescent="0.15"/>
  <cols>
    <col min="1" max="1" width="1" style="32" customWidth="1"/>
    <col min="2" max="2" width="20.625" style="32" customWidth="1"/>
    <col min="3" max="3" width="33" style="32" customWidth="1"/>
    <col min="4" max="7" width="10.625" style="32" hidden="1" customWidth="1"/>
    <col min="8" max="17" width="10.625" style="32" customWidth="1"/>
    <col min="18" max="18" width="3.875" style="10" customWidth="1"/>
    <col min="19" max="16384" width="9" style="10"/>
  </cols>
  <sheetData>
    <row r="1" spans="1:18" ht="13.5" customHeight="1" x14ac:dyDescent="0.15"/>
    <row r="2" spans="1:18" ht="22.5" customHeight="1" x14ac:dyDescent="0.15">
      <c r="A2" s="147"/>
      <c r="B2" s="33" t="s">
        <v>272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1"/>
    </row>
    <row r="3" spans="1:18" ht="22.5" customHeight="1" x14ac:dyDescent="0.15">
      <c r="A3" s="43"/>
      <c r="B3" s="13" t="s">
        <v>288</v>
      </c>
      <c r="C3" s="40"/>
      <c r="D3" s="368"/>
      <c r="E3" s="10"/>
      <c r="F3" s="368" t="s">
        <v>453</v>
      </c>
      <c r="G3" s="40"/>
      <c r="H3" s="40"/>
      <c r="I3" s="40"/>
      <c r="J3" s="40"/>
      <c r="K3" s="40"/>
      <c r="L3" s="362"/>
      <c r="M3" s="362"/>
      <c r="N3" s="362"/>
      <c r="O3" s="362"/>
      <c r="P3" s="362"/>
      <c r="Q3" s="362"/>
      <c r="R3" s="15"/>
    </row>
    <row r="4" spans="1:18" s="18" customFormat="1" ht="10.5" x14ac:dyDescent="0.15">
      <c r="A4" s="35"/>
      <c r="B4" s="35"/>
      <c r="C4" s="35"/>
      <c r="D4" s="35"/>
      <c r="E4" s="35"/>
      <c r="F4" s="64"/>
      <c r="G4" s="64"/>
      <c r="H4" s="64"/>
      <c r="I4" s="64"/>
      <c r="J4" s="64"/>
      <c r="K4" s="64"/>
      <c r="L4" s="64"/>
      <c r="M4" s="64"/>
      <c r="N4" s="36"/>
      <c r="O4" s="64"/>
      <c r="P4" s="64"/>
      <c r="Q4" s="64" t="s">
        <v>63</v>
      </c>
    </row>
    <row r="5" spans="1:18" s="18" customFormat="1" ht="10.5" x14ac:dyDescent="0.15">
      <c r="A5" s="45"/>
      <c r="B5" s="45"/>
      <c r="C5" s="45"/>
      <c r="D5" s="132">
        <v>2008</v>
      </c>
      <c r="E5" s="132">
        <v>2009</v>
      </c>
      <c r="F5" s="132">
        <v>2010</v>
      </c>
      <c r="G5" s="132">
        <v>2011</v>
      </c>
      <c r="H5" s="132">
        <v>2012</v>
      </c>
      <c r="I5" s="320">
        <v>2013</v>
      </c>
      <c r="J5" s="320">
        <v>2014</v>
      </c>
      <c r="K5" s="320">
        <v>2015</v>
      </c>
      <c r="L5" s="320">
        <v>2016</v>
      </c>
      <c r="M5" s="320">
        <v>2017</v>
      </c>
      <c r="N5" s="320">
        <v>2018</v>
      </c>
      <c r="O5" s="320">
        <v>2019</v>
      </c>
      <c r="P5" s="320">
        <v>2020</v>
      </c>
      <c r="Q5" s="298">
        <v>2021</v>
      </c>
    </row>
    <row r="6" spans="1:18" s="18" customFormat="1" ht="15" customHeight="1" x14ac:dyDescent="0.15">
      <c r="A6" s="549" t="s">
        <v>176</v>
      </c>
      <c r="B6" s="549"/>
      <c r="C6" s="102" t="s">
        <v>106</v>
      </c>
      <c r="D6" s="103"/>
      <c r="E6" s="103"/>
      <c r="F6" s="103"/>
      <c r="G6" s="103"/>
      <c r="H6" s="103"/>
      <c r="I6" s="321"/>
      <c r="J6" s="321"/>
      <c r="K6" s="321"/>
      <c r="L6" s="321"/>
      <c r="M6" s="321"/>
      <c r="N6" s="321"/>
      <c r="O6" s="321"/>
      <c r="P6" s="321"/>
      <c r="Q6" s="297"/>
    </row>
    <row r="7" spans="1:18" s="18" customFormat="1" ht="15" customHeight="1" x14ac:dyDescent="0.15">
      <c r="A7" s="48"/>
      <c r="B7" s="56" t="s">
        <v>411</v>
      </c>
      <c r="C7" s="215" t="s">
        <v>469</v>
      </c>
      <c r="D7" s="104">
        <v>2360</v>
      </c>
      <c r="E7" s="104">
        <v>2449</v>
      </c>
      <c r="F7" s="104">
        <v>1729</v>
      </c>
      <c r="G7" s="106">
        <v>2577</v>
      </c>
      <c r="H7" s="104">
        <v>3186</v>
      </c>
      <c r="I7" s="104">
        <v>2746</v>
      </c>
      <c r="J7" s="104">
        <v>3258</v>
      </c>
      <c r="K7" s="104">
        <v>-5115</v>
      </c>
      <c r="L7" s="104">
        <v>-5395</v>
      </c>
      <c r="M7" s="104">
        <v>2691</v>
      </c>
      <c r="N7" s="104">
        <v>5717</v>
      </c>
      <c r="O7" s="104">
        <v>2331</v>
      </c>
      <c r="P7" s="106">
        <v>1432</v>
      </c>
      <c r="Q7" s="107">
        <v>2984</v>
      </c>
    </row>
    <row r="8" spans="1:18" s="18" customFormat="1" ht="15" customHeight="1" x14ac:dyDescent="0.15">
      <c r="A8" s="48"/>
      <c r="B8" s="56" t="s">
        <v>168</v>
      </c>
      <c r="C8" s="215" t="s">
        <v>470</v>
      </c>
      <c r="D8" s="104">
        <v>863</v>
      </c>
      <c r="E8" s="104">
        <v>780</v>
      </c>
      <c r="F8" s="104">
        <v>894</v>
      </c>
      <c r="G8" s="106">
        <v>1316</v>
      </c>
      <c r="H8" s="104">
        <v>1801</v>
      </c>
      <c r="I8" s="104">
        <v>2160</v>
      </c>
      <c r="J8" s="104">
        <v>2351</v>
      </c>
      <c r="K8" s="104">
        <v>2738</v>
      </c>
      <c r="L8" s="104">
        <v>2899</v>
      </c>
      <c r="M8" s="104">
        <v>2739</v>
      </c>
      <c r="N8" s="104">
        <v>2099</v>
      </c>
      <c r="O8" s="104">
        <v>1888</v>
      </c>
      <c r="P8" s="106">
        <v>1757</v>
      </c>
      <c r="Q8" s="107">
        <v>1518</v>
      </c>
    </row>
    <row r="9" spans="1:18" s="18" customFormat="1" ht="15" customHeight="1" x14ac:dyDescent="0.15">
      <c r="A9" s="56"/>
      <c r="B9" s="56" t="s">
        <v>545</v>
      </c>
      <c r="C9" s="56" t="s">
        <v>546</v>
      </c>
      <c r="D9" s="106"/>
      <c r="E9" s="106"/>
      <c r="F9" s="106"/>
      <c r="G9" s="106">
        <v>117</v>
      </c>
      <c r="H9" s="107" t="s">
        <v>294</v>
      </c>
      <c r="I9" s="107" t="s">
        <v>294</v>
      </c>
      <c r="J9" s="107" t="s">
        <v>294</v>
      </c>
      <c r="K9" s="107" t="s">
        <v>294</v>
      </c>
      <c r="L9" s="107" t="s">
        <v>294</v>
      </c>
      <c r="M9" s="107" t="s">
        <v>294</v>
      </c>
      <c r="N9" s="107" t="s">
        <v>294</v>
      </c>
      <c r="O9" s="107" t="s">
        <v>294</v>
      </c>
      <c r="P9" s="106" t="s">
        <v>294</v>
      </c>
      <c r="Q9" s="107" t="s">
        <v>294</v>
      </c>
    </row>
    <row r="10" spans="1:18" s="18" customFormat="1" ht="15" customHeight="1" x14ac:dyDescent="0.15">
      <c r="A10" s="48"/>
      <c r="B10" s="56" t="s">
        <v>385</v>
      </c>
      <c r="C10" s="215" t="s">
        <v>471</v>
      </c>
      <c r="D10" s="220" t="s">
        <v>294</v>
      </c>
      <c r="E10" s="220" t="s">
        <v>294</v>
      </c>
      <c r="F10" s="220" t="s">
        <v>294</v>
      </c>
      <c r="G10" s="107" t="s">
        <v>294</v>
      </c>
      <c r="H10" s="220" t="s">
        <v>294</v>
      </c>
      <c r="I10" s="220" t="s">
        <v>294</v>
      </c>
      <c r="J10" s="216">
        <v>85</v>
      </c>
      <c r="K10" s="104">
        <v>86</v>
      </c>
      <c r="L10" s="104">
        <v>87</v>
      </c>
      <c r="M10" s="104">
        <v>87</v>
      </c>
      <c r="N10" s="104">
        <v>87</v>
      </c>
      <c r="O10" s="104">
        <v>87</v>
      </c>
      <c r="P10" s="106">
        <v>87</v>
      </c>
      <c r="Q10" s="107">
        <v>87</v>
      </c>
    </row>
    <row r="11" spans="1:18" s="18" customFormat="1" ht="15" customHeight="1" x14ac:dyDescent="0.15">
      <c r="A11" s="48"/>
      <c r="B11" s="56" t="s">
        <v>472</v>
      </c>
      <c r="C11" s="215" t="s">
        <v>473</v>
      </c>
      <c r="D11" s="104" t="s">
        <v>294</v>
      </c>
      <c r="E11" s="104">
        <v>24</v>
      </c>
      <c r="F11" s="104">
        <v>24</v>
      </c>
      <c r="G11" s="106">
        <v>325</v>
      </c>
      <c r="H11" s="104">
        <v>146</v>
      </c>
      <c r="I11" s="104" t="s">
        <v>294</v>
      </c>
      <c r="J11" s="216">
        <v>85</v>
      </c>
      <c r="K11" s="216">
        <v>1034</v>
      </c>
      <c r="L11" s="216">
        <v>1254</v>
      </c>
      <c r="M11" s="216">
        <v>336</v>
      </c>
      <c r="N11" s="216" t="s">
        <v>296</v>
      </c>
      <c r="O11" s="216" t="s">
        <v>377</v>
      </c>
      <c r="P11" s="106">
        <v>1631</v>
      </c>
      <c r="Q11" s="107">
        <v>18</v>
      </c>
    </row>
    <row r="12" spans="1:18" s="18" customFormat="1" ht="15" customHeight="1" x14ac:dyDescent="0.15">
      <c r="A12" s="48"/>
      <c r="B12" s="56" t="s">
        <v>513</v>
      </c>
      <c r="C12" s="215" t="s">
        <v>512</v>
      </c>
      <c r="D12" s="104"/>
      <c r="E12" s="220" t="s">
        <v>294</v>
      </c>
      <c r="F12" s="220" t="s">
        <v>294</v>
      </c>
      <c r="G12" s="107" t="s">
        <v>294</v>
      </c>
      <c r="H12" s="220" t="s">
        <v>294</v>
      </c>
      <c r="I12" s="220" t="s">
        <v>294</v>
      </c>
      <c r="J12" s="220" t="s">
        <v>294</v>
      </c>
      <c r="K12" s="220" t="s">
        <v>294</v>
      </c>
      <c r="L12" s="220" t="s">
        <v>294</v>
      </c>
      <c r="M12" s="220" t="s">
        <v>294</v>
      </c>
      <c r="N12" s="216">
        <v>264</v>
      </c>
      <c r="O12" s="216" t="s">
        <v>377</v>
      </c>
      <c r="P12" s="106" t="s">
        <v>377</v>
      </c>
      <c r="Q12" s="107" t="s">
        <v>532</v>
      </c>
    </row>
    <row r="13" spans="1:18" s="18" customFormat="1" ht="15" customHeight="1" x14ac:dyDescent="0.15">
      <c r="A13" s="48"/>
      <c r="B13" s="56" t="s">
        <v>412</v>
      </c>
      <c r="C13" s="215" t="s">
        <v>474</v>
      </c>
      <c r="D13" s="220" t="s">
        <v>294</v>
      </c>
      <c r="E13" s="220" t="s">
        <v>294</v>
      </c>
      <c r="F13" s="220" t="s">
        <v>294</v>
      </c>
      <c r="G13" s="107" t="s">
        <v>294</v>
      </c>
      <c r="H13" s="220" t="s">
        <v>294</v>
      </c>
      <c r="I13" s="220" t="s">
        <v>294</v>
      </c>
      <c r="J13" s="220" t="s">
        <v>294</v>
      </c>
      <c r="K13" s="220" t="s">
        <v>294</v>
      </c>
      <c r="L13" s="216">
        <v>19</v>
      </c>
      <c r="M13" s="216" t="s">
        <v>294</v>
      </c>
      <c r="N13" s="216">
        <v>-1674</v>
      </c>
      <c r="O13" s="216" t="s">
        <v>377</v>
      </c>
      <c r="P13" s="106" t="s">
        <v>377</v>
      </c>
      <c r="Q13" s="107" t="s">
        <v>377</v>
      </c>
    </row>
    <row r="14" spans="1:18" s="18" customFormat="1" ht="15" customHeight="1" x14ac:dyDescent="0.15">
      <c r="A14" s="48"/>
      <c r="B14" s="56" t="s">
        <v>475</v>
      </c>
      <c r="C14" s="215" t="s">
        <v>476</v>
      </c>
      <c r="D14" s="104" t="s">
        <v>295</v>
      </c>
      <c r="E14" s="104">
        <v>4</v>
      </c>
      <c r="F14" s="104">
        <v>21</v>
      </c>
      <c r="G14" s="106">
        <v>-21</v>
      </c>
      <c r="H14" s="104">
        <v>0</v>
      </c>
      <c r="I14" s="104" t="s">
        <v>295</v>
      </c>
      <c r="J14" s="104" t="s">
        <v>295</v>
      </c>
      <c r="K14" s="104">
        <v>0</v>
      </c>
      <c r="L14" s="104">
        <v>8</v>
      </c>
      <c r="M14" s="104">
        <v>29</v>
      </c>
      <c r="N14" s="104">
        <v>19</v>
      </c>
      <c r="O14" s="104">
        <v>63</v>
      </c>
      <c r="P14" s="106">
        <v>-120</v>
      </c>
      <c r="Q14" s="107">
        <v>-0.02</v>
      </c>
    </row>
    <row r="15" spans="1:18" s="18" customFormat="1" ht="15" customHeight="1" x14ac:dyDescent="0.15">
      <c r="A15" s="48"/>
      <c r="B15" s="56" t="s">
        <v>477</v>
      </c>
      <c r="C15" s="215" t="s">
        <v>478</v>
      </c>
      <c r="D15" s="104">
        <v>-101</v>
      </c>
      <c r="E15" s="104">
        <v>254</v>
      </c>
      <c r="F15" s="104">
        <v>-51</v>
      </c>
      <c r="G15" s="106">
        <v>232</v>
      </c>
      <c r="H15" s="104">
        <v>-217</v>
      </c>
      <c r="I15" s="104">
        <v>-51</v>
      </c>
      <c r="J15" s="104">
        <v>243</v>
      </c>
      <c r="K15" s="104">
        <v>-429</v>
      </c>
      <c r="L15" s="104">
        <v>301</v>
      </c>
      <c r="M15" s="104">
        <v>108</v>
      </c>
      <c r="N15" s="104">
        <v>45</v>
      </c>
      <c r="O15" s="104">
        <v>-2</v>
      </c>
      <c r="P15" s="106">
        <v>-360</v>
      </c>
      <c r="Q15" s="107">
        <v>-29</v>
      </c>
    </row>
    <row r="16" spans="1:18" s="18" customFormat="1" ht="15" customHeight="1" x14ac:dyDescent="0.15">
      <c r="A16" s="48"/>
      <c r="B16" s="56" t="s">
        <v>479</v>
      </c>
      <c r="C16" s="215" t="s">
        <v>480</v>
      </c>
      <c r="D16" s="104" t="s">
        <v>294</v>
      </c>
      <c r="E16" s="104" t="s">
        <v>294</v>
      </c>
      <c r="F16" s="104" t="s">
        <v>294</v>
      </c>
      <c r="G16" s="106" t="s">
        <v>294</v>
      </c>
      <c r="H16" s="104" t="s">
        <v>294</v>
      </c>
      <c r="I16" s="104" t="s">
        <v>294</v>
      </c>
      <c r="J16" s="104" t="s">
        <v>294</v>
      </c>
      <c r="K16" s="104">
        <v>2</v>
      </c>
      <c r="L16" s="104">
        <v>-2</v>
      </c>
      <c r="M16" s="104">
        <v>15</v>
      </c>
      <c r="N16" s="104">
        <v>20</v>
      </c>
      <c r="O16" s="104">
        <v>-35</v>
      </c>
      <c r="P16" s="106" t="s">
        <v>296</v>
      </c>
      <c r="Q16" s="107" t="s">
        <v>296</v>
      </c>
    </row>
    <row r="17" spans="1:18" s="18" customFormat="1" ht="15" customHeight="1" x14ac:dyDescent="0.15">
      <c r="A17" s="56"/>
      <c r="B17" s="56" t="s">
        <v>548</v>
      </c>
      <c r="C17" s="56" t="s">
        <v>547</v>
      </c>
      <c r="D17" s="106" t="s">
        <v>294</v>
      </c>
      <c r="E17" s="106">
        <v>24</v>
      </c>
      <c r="F17" s="106">
        <v>24</v>
      </c>
      <c r="G17" s="107" t="s">
        <v>294</v>
      </c>
      <c r="H17" s="220" t="s">
        <v>294</v>
      </c>
      <c r="I17" s="220" t="s">
        <v>294</v>
      </c>
      <c r="J17" s="107" t="s">
        <v>294</v>
      </c>
      <c r="K17" s="220" t="s">
        <v>294</v>
      </c>
      <c r="L17" s="220" t="s">
        <v>294</v>
      </c>
      <c r="M17" s="107" t="s">
        <v>294</v>
      </c>
      <c r="N17" s="220" t="s">
        <v>294</v>
      </c>
      <c r="O17" s="220" t="s">
        <v>294</v>
      </c>
      <c r="P17" s="106">
        <v>438</v>
      </c>
      <c r="Q17" s="107">
        <v>-363</v>
      </c>
    </row>
    <row r="18" spans="1:18" s="18" customFormat="1" ht="15" customHeight="1" x14ac:dyDescent="0.15">
      <c r="A18" s="48"/>
      <c r="B18" s="56" t="s">
        <v>414</v>
      </c>
      <c r="C18" s="215" t="s">
        <v>481</v>
      </c>
      <c r="D18" s="104" t="s">
        <v>294</v>
      </c>
      <c r="E18" s="104" t="s">
        <v>294</v>
      </c>
      <c r="F18" s="104" t="s">
        <v>294</v>
      </c>
      <c r="G18" s="106" t="s">
        <v>294</v>
      </c>
      <c r="H18" s="104" t="s">
        <v>294</v>
      </c>
      <c r="I18" s="104" t="s">
        <v>294</v>
      </c>
      <c r="J18" s="104" t="s">
        <v>294</v>
      </c>
      <c r="K18" s="104" t="s">
        <v>294</v>
      </c>
      <c r="L18" s="104">
        <v>503</v>
      </c>
      <c r="M18" s="104">
        <v>419</v>
      </c>
      <c r="N18" s="104">
        <v>-923</v>
      </c>
      <c r="O18" s="104" t="s">
        <v>296</v>
      </c>
      <c r="P18" s="106" t="s">
        <v>296</v>
      </c>
      <c r="Q18" s="107" t="s">
        <v>296</v>
      </c>
    </row>
    <row r="19" spans="1:18" s="18" customFormat="1" ht="15" customHeight="1" x14ac:dyDescent="0.15">
      <c r="A19" s="48"/>
      <c r="B19" s="56" t="s">
        <v>482</v>
      </c>
      <c r="C19" s="215" t="s">
        <v>493</v>
      </c>
      <c r="D19" s="104" t="s">
        <v>294</v>
      </c>
      <c r="E19" s="104" t="s">
        <v>294</v>
      </c>
      <c r="F19" s="104" t="s">
        <v>294</v>
      </c>
      <c r="G19" s="106" t="s">
        <v>294</v>
      </c>
      <c r="H19" s="104" t="s">
        <v>294</v>
      </c>
      <c r="I19" s="104" t="s">
        <v>294</v>
      </c>
      <c r="J19" s="104" t="s">
        <v>294</v>
      </c>
      <c r="K19" s="104">
        <v>5876</v>
      </c>
      <c r="L19" s="104">
        <v>-4698</v>
      </c>
      <c r="M19" s="104">
        <v>-1177</v>
      </c>
      <c r="N19" s="104" t="s">
        <v>296</v>
      </c>
      <c r="O19" s="104" t="s">
        <v>296</v>
      </c>
      <c r="P19" s="106" t="s">
        <v>296</v>
      </c>
      <c r="Q19" s="107" t="s">
        <v>296</v>
      </c>
    </row>
    <row r="20" spans="1:18" s="18" customFormat="1" ht="15" customHeight="1" x14ac:dyDescent="0.15">
      <c r="A20" s="48"/>
      <c r="B20" s="56" t="s">
        <v>413</v>
      </c>
      <c r="C20" s="215" t="s">
        <v>483</v>
      </c>
      <c r="D20" s="104" t="s">
        <v>294</v>
      </c>
      <c r="E20" s="104" t="s">
        <v>294</v>
      </c>
      <c r="F20" s="104" t="s">
        <v>294</v>
      </c>
      <c r="G20" s="106" t="s">
        <v>294</v>
      </c>
      <c r="H20" s="104" t="s">
        <v>294</v>
      </c>
      <c r="I20" s="104" t="s">
        <v>294</v>
      </c>
      <c r="J20" s="104" t="s">
        <v>294</v>
      </c>
      <c r="K20" s="104" t="s">
        <v>294</v>
      </c>
      <c r="L20" s="104">
        <v>6646</v>
      </c>
      <c r="M20" s="104" t="s">
        <v>294</v>
      </c>
      <c r="N20" s="104" t="s">
        <v>296</v>
      </c>
      <c r="O20" s="104" t="s">
        <v>296</v>
      </c>
      <c r="P20" s="106" t="s">
        <v>296</v>
      </c>
      <c r="Q20" s="107" t="s">
        <v>296</v>
      </c>
    </row>
    <row r="21" spans="1:18" s="18" customFormat="1" ht="15" customHeight="1" x14ac:dyDescent="0.15">
      <c r="A21" s="48"/>
      <c r="B21" s="56" t="s">
        <v>415</v>
      </c>
      <c r="C21" s="215" t="s">
        <v>484</v>
      </c>
      <c r="D21" s="104" t="s">
        <v>294</v>
      </c>
      <c r="E21" s="104" t="s">
        <v>294</v>
      </c>
      <c r="F21" s="104" t="s">
        <v>294</v>
      </c>
      <c r="G21" s="106" t="s">
        <v>294</v>
      </c>
      <c r="H21" s="104" t="s">
        <v>294</v>
      </c>
      <c r="I21" s="104" t="s">
        <v>294</v>
      </c>
      <c r="J21" s="104" t="s">
        <v>294</v>
      </c>
      <c r="K21" s="104" t="s">
        <v>294</v>
      </c>
      <c r="L21" s="104">
        <v>392</v>
      </c>
      <c r="M21" s="104" t="s">
        <v>294</v>
      </c>
      <c r="N21" s="104" t="s">
        <v>296</v>
      </c>
      <c r="O21" s="104" t="s">
        <v>296</v>
      </c>
      <c r="P21" s="106" t="s">
        <v>296</v>
      </c>
      <c r="Q21" s="107" t="s">
        <v>296</v>
      </c>
    </row>
    <row r="22" spans="1:18" s="18" customFormat="1" ht="15" customHeight="1" x14ac:dyDescent="0.15">
      <c r="A22" s="56"/>
      <c r="B22" s="484" t="s">
        <v>10</v>
      </c>
      <c r="C22" s="484" t="s">
        <v>107</v>
      </c>
      <c r="D22" s="106">
        <v>-319</v>
      </c>
      <c r="E22" s="106">
        <v>-63</v>
      </c>
      <c r="F22" s="106">
        <v>-258</v>
      </c>
      <c r="G22" s="106">
        <v>-204</v>
      </c>
      <c r="H22" s="106">
        <v>-223</v>
      </c>
      <c r="I22" s="106">
        <v>-169</v>
      </c>
      <c r="J22" s="106">
        <v>-849</v>
      </c>
      <c r="K22" s="106" t="s">
        <v>294</v>
      </c>
      <c r="L22" s="106" t="s">
        <v>294</v>
      </c>
      <c r="M22" s="106" t="s">
        <v>294</v>
      </c>
      <c r="N22" s="106" t="s">
        <v>294</v>
      </c>
      <c r="O22" s="106" t="s">
        <v>294</v>
      </c>
      <c r="P22" s="106" t="s">
        <v>294</v>
      </c>
      <c r="Q22" s="107" t="s">
        <v>294</v>
      </c>
      <c r="R22" s="515"/>
    </row>
    <row r="23" spans="1:18" s="18" customFormat="1" ht="10.5" hidden="1" customHeight="1" x14ac:dyDescent="0.15">
      <c r="A23" s="56"/>
      <c r="B23" s="389" t="s">
        <v>386</v>
      </c>
      <c r="C23" s="389" t="s">
        <v>11</v>
      </c>
      <c r="D23" s="106">
        <v>11</v>
      </c>
      <c r="E23" s="106">
        <v>-155</v>
      </c>
      <c r="F23" s="106" t="s">
        <v>294</v>
      </c>
      <c r="G23" s="106" t="s">
        <v>294</v>
      </c>
      <c r="H23" s="106" t="s">
        <v>294</v>
      </c>
      <c r="I23" s="106" t="s">
        <v>294</v>
      </c>
      <c r="J23" s="106" t="s">
        <v>294</v>
      </c>
      <c r="K23" s="106" t="s">
        <v>294</v>
      </c>
      <c r="L23" s="106" t="s">
        <v>294</v>
      </c>
      <c r="M23" s="106" t="s">
        <v>294</v>
      </c>
      <c r="N23" s="106" t="s">
        <v>294</v>
      </c>
      <c r="O23" s="106" t="s">
        <v>294</v>
      </c>
      <c r="P23" s="106" t="s">
        <v>294</v>
      </c>
      <c r="Q23" s="107" t="s">
        <v>294</v>
      </c>
      <c r="R23" s="515"/>
    </row>
    <row r="24" spans="1:18" s="18" customFormat="1" ht="15" customHeight="1" x14ac:dyDescent="0.15">
      <c r="A24" s="48"/>
      <c r="B24" s="56" t="s">
        <v>387</v>
      </c>
      <c r="C24" s="215" t="s">
        <v>485</v>
      </c>
      <c r="D24" s="220" t="s">
        <v>294</v>
      </c>
      <c r="E24" s="220" t="s">
        <v>294</v>
      </c>
      <c r="F24" s="220" t="s">
        <v>294</v>
      </c>
      <c r="G24" s="107" t="s">
        <v>294</v>
      </c>
      <c r="H24" s="220" t="s">
        <v>294</v>
      </c>
      <c r="I24" s="220" t="s">
        <v>294</v>
      </c>
      <c r="J24" s="216">
        <v>644</v>
      </c>
      <c r="K24" s="216">
        <v>-113</v>
      </c>
      <c r="L24" s="216">
        <v>-88</v>
      </c>
      <c r="M24" s="216">
        <v>-15</v>
      </c>
      <c r="N24" s="216">
        <v>-51</v>
      </c>
      <c r="O24" s="216">
        <v>-128</v>
      </c>
      <c r="P24" s="106">
        <v>-168</v>
      </c>
      <c r="Q24" s="107">
        <f>-101-68</f>
        <v>-169</v>
      </c>
    </row>
    <row r="25" spans="1:18" s="18" customFormat="1" ht="15" customHeight="1" x14ac:dyDescent="0.15">
      <c r="A25" s="56"/>
      <c r="B25" s="484" t="s">
        <v>310</v>
      </c>
      <c r="C25" s="484" t="s">
        <v>324</v>
      </c>
      <c r="D25" s="107" t="s">
        <v>294</v>
      </c>
      <c r="E25" s="107" t="s">
        <v>294</v>
      </c>
      <c r="F25" s="106">
        <v>546</v>
      </c>
      <c r="G25" s="106">
        <v>-217</v>
      </c>
      <c r="H25" s="106">
        <v>-39</v>
      </c>
      <c r="I25" s="106">
        <v>-289</v>
      </c>
      <c r="J25" s="106" t="s">
        <v>294</v>
      </c>
      <c r="K25" s="106" t="s">
        <v>294</v>
      </c>
      <c r="L25" s="106" t="s">
        <v>294</v>
      </c>
      <c r="M25" s="106" t="s">
        <v>294</v>
      </c>
      <c r="N25" s="106" t="s">
        <v>294</v>
      </c>
      <c r="O25" s="106" t="s">
        <v>294</v>
      </c>
      <c r="P25" s="106" t="s">
        <v>294</v>
      </c>
      <c r="Q25" s="107" t="s">
        <v>294</v>
      </c>
      <c r="R25" s="515"/>
    </row>
    <row r="26" spans="1:18" s="18" customFormat="1" ht="15" customHeight="1" x14ac:dyDescent="0.15">
      <c r="A26" s="48"/>
      <c r="B26" s="56" t="s">
        <v>486</v>
      </c>
      <c r="C26" s="215" t="s">
        <v>487</v>
      </c>
      <c r="D26" s="216">
        <v>-49</v>
      </c>
      <c r="E26" s="216">
        <v>-61</v>
      </c>
      <c r="F26" s="216">
        <v>-45</v>
      </c>
      <c r="G26" s="106">
        <v>-31</v>
      </c>
      <c r="H26" s="216">
        <v>-30</v>
      </c>
      <c r="I26" s="216">
        <v>-28</v>
      </c>
      <c r="J26" s="216">
        <v>-18</v>
      </c>
      <c r="K26" s="216">
        <v>-17</v>
      </c>
      <c r="L26" s="216">
        <v>-11</v>
      </c>
      <c r="M26" s="216">
        <v>-2</v>
      </c>
      <c r="N26" s="216">
        <v>-5</v>
      </c>
      <c r="O26" s="216">
        <v>-6</v>
      </c>
      <c r="P26" s="106">
        <v>-15</v>
      </c>
      <c r="Q26" s="107">
        <v>-7</v>
      </c>
    </row>
    <row r="27" spans="1:18" s="18" customFormat="1" ht="15" customHeight="1" x14ac:dyDescent="0.15">
      <c r="A27" s="48"/>
      <c r="B27" s="56" t="s">
        <v>314</v>
      </c>
      <c r="C27" s="215" t="s">
        <v>488</v>
      </c>
      <c r="D27" s="216" t="s">
        <v>294</v>
      </c>
      <c r="E27" s="216" t="s">
        <v>294</v>
      </c>
      <c r="F27" s="216" t="s">
        <v>294</v>
      </c>
      <c r="G27" s="106">
        <v>16</v>
      </c>
      <c r="H27" s="216">
        <v>30</v>
      </c>
      <c r="I27" s="216">
        <v>28</v>
      </c>
      <c r="J27" s="216">
        <v>21</v>
      </c>
      <c r="K27" s="216">
        <v>14</v>
      </c>
      <c r="L27" s="216">
        <v>13</v>
      </c>
      <c r="M27" s="216">
        <v>53</v>
      </c>
      <c r="N27" s="216">
        <v>48</v>
      </c>
      <c r="O27" s="216">
        <v>7</v>
      </c>
      <c r="P27" s="106">
        <v>1</v>
      </c>
      <c r="Q27" s="107">
        <v>1</v>
      </c>
    </row>
    <row r="28" spans="1:18" s="18" customFormat="1" ht="15" customHeight="1" x14ac:dyDescent="0.15">
      <c r="A28" s="48"/>
      <c r="B28" s="56" t="s">
        <v>311</v>
      </c>
      <c r="C28" s="215" t="s">
        <v>489</v>
      </c>
      <c r="D28" s="216">
        <v>-5</v>
      </c>
      <c r="E28" s="216">
        <v>-1</v>
      </c>
      <c r="F28" s="216">
        <v>0</v>
      </c>
      <c r="G28" s="106">
        <v>1</v>
      </c>
      <c r="H28" s="216">
        <v>1</v>
      </c>
      <c r="I28" s="216">
        <v>9</v>
      </c>
      <c r="J28" s="216">
        <v>4</v>
      </c>
      <c r="K28" s="216">
        <v>2</v>
      </c>
      <c r="L28" s="216">
        <v>0</v>
      </c>
      <c r="M28" s="216">
        <v>4</v>
      </c>
      <c r="N28" s="216">
        <v>1</v>
      </c>
      <c r="O28" s="216">
        <v>0</v>
      </c>
      <c r="P28" s="106">
        <v>14</v>
      </c>
      <c r="Q28" s="106">
        <v>0</v>
      </c>
      <c r="R28" s="515"/>
    </row>
    <row r="29" spans="1:18" s="18" customFormat="1" ht="10.5" hidden="1" customHeight="1" x14ac:dyDescent="0.15">
      <c r="A29" s="388"/>
      <c r="B29" s="389" t="s">
        <v>195</v>
      </c>
      <c r="C29" s="389" t="s">
        <v>226</v>
      </c>
      <c r="D29" s="390" t="s">
        <v>294</v>
      </c>
      <c r="E29" s="390" t="s">
        <v>294</v>
      </c>
      <c r="F29" s="390" t="s">
        <v>294</v>
      </c>
      <c r="G29" s="106" t="s">
        <v>294</v>
      </c>
      <c r="H29" s="390" t="s">
        <v>294</v>
      </c>
      <c r="I29" s="390" t="s">
        <v>294</v>
      </c>
      <c r="J29" s="390" t="s">
        <v>294</v>
      </c>
      <c r="K29" s="390" t="s">
        <v>294</v>
      </c>
      <c r="L29" s="390" t="s">
        <v>294</v>
      </c>
      <c r="M29" s="390" t="s">
        <v>294</v>
      </c>
      <c r="N29" s="390" t="s">
        <v>294</v>
      </c>
      <c r="O29" s="390"/>
      <c r="P29" s="106"/>
      <c r="Q29" s="107"/>
      <c r="R29" s="515" t="s">
        <v>450</v>
      </c>
    </row>
    <row r="30" spans="1:18" s="18" customFormat="1" ht="15" customHeight="1" x14ac:dyDescent="0.15">
      <c r="A30" s="56"/>
      <c r="B30" s="56" t="s">
        <v>12</v>
      </c>
      <c r="C30" s="215" t="s">
        <v>490</v>
      </c>
      <c r="D30" s="216">
        <v>31</v>
      </c>
      <c r="E30" s="216">
        <v>9</v>
      </c>
      <c r="F30" s="216">
        <v>9</v>
      </c>
      <c r="G30" s="106">
        <v>6</v>
      </c>
      <c r="H30" s="216">
        <v>35</v>
      </c>
      <c r="I30" s="216">
        <v>11</v>
      </c>
      <c r="J30" s="216">
        <v>5</v>
      </c>
      <c r="K30" s="216">
        <v>5</v>
      </c>
      <c r="L30" s="216">
        <v>7</v>
      </c>
      <c r="M30" s="216">
        <v>4</v>
      </c>
      <c r="N30" s="216">
        <v>34</v>
      </c>
      <c r="O30" s="216">
        <v>23</v>
      </c>
      <c r="P30" s="106">
        <v>9</v>
      </c>
      <c r="Q30" s="107">
        <v>1</v>
      </c>
    </row>
    <row r="31" spans="1:18" s="18" customFormat="1" ht="10.5" hidden="1" customHeight="1" x14ac:dyDescent="0.15">
      <c r="A31" s="388"/>
      <c r="B31" s="388" t="s">
        <v>13</v>
      </c>
      <c r="C31" s="388" t="s">
        <v>491</v>
      </c>
      <c r="D31" s="390" t="s">
        <v>294</v>
      </c>
      <c r="E31" s="390" t="s">
        <v>294</v>
      </c>
      <c r="F31" s="390" t="s">
        <v>294</v>
      </c>
      <c r="G31" s="106" t="s">
        <v>294</v>
      </c>
      <c r="H31" s="390" t="s">
        <v>294</v>
      </c>
      <c r="I31" s="390" t="s">
        <v>294</v>
      </c>
      <c r="J31" s="390" t="s">
        <v>294</v>
      </c>
      <c r="K31" s="390" t="s">
        <v>294</v>
      </c>
      <c r="L31" s="390" t="s">
        <v>294</v>
      </c>
      <c r="M31" s="390" t="s">
        <v>294</v>
      </c>
      <c r="N31" s="390" t="s">
        <v>294</v>
      </c>
      <c r="O31" s="390"/>
      <c r="P31" s="106"/>
      <c r="Q31" s="107"/>
      <c r="R31" s="515" t="s">
        <v>450</v>
      </c>
    </row>
    <row r="32" spans="1:18" s="18" customFormat="1" ht="10.5" hidden="1" customHeight="1" x14ac:dyDescent="0.15">
      <c r="A32" s="56"/>
      <c r="B32" s="388" t="s">
        <v>14</v>
      </c>
      <c r="C32" s="388" t="s">
        <v>492</v>
      </c>
      <c r="D32" s="216">
        <v>103</v>
      </c>
      <c r="E32" s="216">
        <v>5</v>
      </c>
      <c r="F32" s="216" t="s">
        <v>294</v>
      </c>
      <c r="G32" s="106" t="s">
        <v>294</v>
      </c>
      <c r="H32" s="216" t="s">
        <v>294</v>
      </c>
      <c r="I32" s="216" t="s">
        <v>294</v>
      </c>
      <c r="J32" s="216" t="s">
        <v>294</v>
      </c>
      <c r="K32" s="216" t="s">
        <v>294</v>
      </c>
      <c r="L32" s="216" t="s">
        <v>294</v>
      </c>
      <c r="M32" s="216" t="s">
        <v>294</v>
      </c>
      <c r="N32" s="216" t="s">
        <v>294</v>
      </c>
      <c r="O32" s="216" t="s">
        <v>294</v>
      </c>
      <c r="P32" s="106" t="s">
        <v>294</v>
      </c>
      <c r="Q32" s="106" t="s">
        <v>294</v>
      </c>
    </row>
    <row r="33" spans="1:18" s="18" customFormat="1" ht="15" customHeight="1" x14ac:dyDescent="0.15">
      <c r="A33" s="56"/>
      <c r="B33" s="56" t="s">
        <v>313</v>
      </c>
      <c r="C33" s="215" t="s">
        <v>321</v>
      </c>
      <c r="D33" s="216">
        <v>28</v>
      </c>
      <c r="E33" s="216">
        <v>8</v>
      </c>
      <c r="F33" s="216">
        <v>-3</v>
      </c>
      <c r="G33" s="106">
        <v>20</v>
      </c>
      <c r="H33" s="106">
        <v>2</v>
      </c>
      <c r="I33" s="216">
        <v>-4</v>
      </c>
      <c r="J33" s="216">
        <v>5</v>
      </c>
      <c r="K33" s="216">
        <v>-7</v>
      </c>
      <c r="L33" s="216">
        <v>0</v>
      </c>
      <c r="M33" s="216" t="s">
        <v>294</v>
      </c>
      <c r="N33" s="216" t="s">
        <v>510</v>
      </c>
      <c r="O33" s="216" t="s">
        <v>296</v>
      </c>
      <c r="P33" s="106" t="s">
        <v>296</v>
      </c>
      <c r="Q33" s="106" t="s">
        <v>296</v>
      </c>
    </row>
    <row r="34" spans="1:18" s="18" customFormat="1" ht="15" customHeight="1" x14ac:dyDescent="0.15">
      <c r="A34" s="56"/>
      <c r="B34" s="56" t="s">
        <v>395</v>
      </c>
      <c r="C34" s="341" t="s">
        <v>396</v>
      </c>
      <c r="D34" s="216" t="s">
        <v>294</v>
      </c>
      <c r="E34" s="216" t="s">
        <v>294</v>
      </c>
      <c r="F34" s="216" t="s">
        <v>294</v>
      </c>
      <c r="G34" s="106" t="s">
        <v>294</v>
      </c>
      <c r="H34" s="216" t="s">
        <v>294</v>
      </c>
      <c r="I34" s="216" t="s">
        <v>294</v>
      </c>
      <c r="J34" s="216">
        <v>2</v>
      </c>
      <c r="K34" s="216">
        <v>-2</v>
      </c>
      <c r="L34" s="216">
        <v>2</v>
      </c>
      <c r="M34" s="216">
        <v>4</v>
      </c>
      <c r="N34" s="216">
        <v>-11</v>
      </c>
      <c r="O34" s="216">
        <v>-10</v>
      </c>
      <c r="P34" s="106">
        <v>-32</v>
      </c>
      <c r="Q34" s="107">
        <v>-4</v>
      </c>
    </row>
    <row r="35" spans="1:18" s="18" customFormat="1" ht="10.5" hidden="1" customHeight="1" x14ac:dyDescent="0.15">
      <c r="A35" s="56"/>
      <c r="B35" s="388" t="s">
        <v>312</v>
      </c>
      <c r="C35" s="388" t="s">
        <v>322</v>
      </c>
      <c r="D35" s="106" t="s">
        <v>294</v>
      </c>
      <c r="E35" s="106">
        <v>4</v>
      </c>
      <c r="F35" s="106" t="s">
        <v>294</v>
      </c>
      <c r="G35" s="106" t="s">
        <v>294</v>
      </c>
      <c r="H35" s="106" t="s">
        <v>294</v>
      </c>
      <c r="I35" s="106" t="s">
        <v>294</v>
      </c>
      <c r="J35" s="106" t="s">
        <v>294</v>
      </c>
      <c r="K35" s="106" t="s">
        <v>294</v>
      </c>
      <c r="L35" s="106" t="s">
        <v>294</v>
      </c>
      <c r="M35" s="106" t="s">
        <v>294</v>
      </c>
      <c r="N35" s="106" t="s">
        <v>294</v>
      </c>
      <c r="O35" s="106" t="s">
        <v>294</v>
      </c>
      <c r="P35" s="106" t="s">
        <v>294</v>
      </c>
      <c r="Q35" s="106" t="s">
        <v>294</v>
      </c>
      <c r="R35" s="515"/>
    </row>
    <row r="36" spans="1:18" s="18" customFormat="1" ht="15" customHeight="1" x14ac:dyDescent="0.15">
      <c r="A36" s="56"/>
      <c r="B36" s="56" t="s">
        <v>315</v>
      </c>
      <c r="C36" s="56" t="s">
        <v>320</v>
      </c>
      <c r="D36" s="106" t="s">
        <v>294</v>
      </c>
      <c r="E36" s="106" t="s">
        <v>294</v>
      </c>
      <c r="F36" s="106" t="s">
        <v>294</v>
      </c>
      <c r="G36" s="106" t="s">
        <v>294</v>
      </c>
      <c r="H36" s="106" t="s">
        <v>294</v>
      </c>
      <c r="I36" s="106" t="s">
        <v>294</v>
      </c>
      <c r="J36" s="106" t="s">
        <v>294</v>
      </c>
      <c r="K36" s="106" t="s">
        <v>294</v>
      </c>
      <c r="L36" s="106">
        <v>31</v>
      </c>
      <c r="M36" s="106">
        <v>144</v>
      </c>
      <c r="N36" s="106" t="s">
        <v>296</v>
      </c>
      <c r="O36" s="106" t="s">
        <v>296</v>
      </c>
      <c r="P36" s="106" t="s">
        <v>294</v>
      </c>
      <c r="Q36" s="106" t="s">
        <v>294</v>
      </c>
    </row>
    <row r="37" spans="1:18" s="18" customFormat="1" ht="15" customHeight="1" x14ac:dyDescent="0.15">
      <c r="A37" s="48"/>
      <c r="B37" s="215" t="s">
        <v>399</v>
      </c>
      <c r="C37" s="215" t="s">
        <v>308</v>
      </c>
      <c r="D37" s="216">
        <v>-22</v>
      </c>
      <c r="E37" s="216" t="s">
        <v>294</v>
      </c>
      <c r="F37" s="216">
        <v>-2</v>
      </c>
      <c r="G37" s="106" t="s">
        <v>294</v>
      </c>
      <c r="H37" s="216">
        <v>2</v>
      </c>
      <c r="I37" s="216">
        <v>-21</v>
      </c>
      <c r="J37" s="216" t="s">
        <v>294</v>
      </c>
      <c r="K37" s="216">
        <v>-5</v>
      </c>
      <c r="L37" s="216">
        <v>-386</v>
      </c>
      <c r="M37" s="216" t="s">
        <v>294</v>
      </c>
      <c r="N37" s="216" t="s">
        <v>296</v>
      </c>
      <c r="O37" s="216">
        <v>-9</v>
      </c>
      <c r="P37" s="106">
        <v>-24</v>
      </c>
      <c r="Q37" s="106" t="s">
        <v>294</v>
      </c>
    </row>
    <row r="38" spans="1:18" s="18" customFormat="1" ht="10.5" hidden="1" customHeight="1" x14ac:dyDescent="0.15">
      <c r="A38" s="388"/>
      <c r="B38" s="388" t="s">
        <v>316</v>
      </c>
      <c r="C38" s="388" t="s">
        <v>323</v>
      </c>
      <c r="D38" s="390" t="s">
        <v>294</v>
      </c>
      <c r="E38" s="390" t="s">
        <v>294</v>
      </c>
      <c r="F38" s="390" t="s">
        <v>294</v>
      </c>
      <c r="G38" s="106" t="s">
        <v>294</v>
      </c>
      <c r="H38" s="390" t="s">
        <v>294</v>
      </c>
      <c r="I38" s="390" t="s">
        <v>294</v>
      </c>
      <c r="J38" s="390" t="s">
        <v>294</v>
      </c>
      <c r="K38" s="390" t="s">
        <v>294</v>
      </c>
      <c r="L38" s="390" t="s">
        <v>294</v>
      </c>
      <c r="M38" s="390" t="s">
        <v>294</v>
      </c>
      <c r="N38" s="390" t="s">
        <v>296</v>
      </c>
      <c r="O38" s="390"/>
      <c r="P38" s="106"/>
      <c r="Q38" s="107"/>
      <c r="R38" s="515" t="s">
        <v>450</v>
      </c>
    </row>
    <row r="39" spans="1:18" s="18" customFormat="1" ht="15" customHeight="1" x14ac:dyDescent="0.15">
      <c r="A39" s="48"/>
      <c r="B39" s="56" t="s">
        <v>194</v>
      </c>
      <c r="C39" s="56" t="s">
        <v>108</v>
      </c>
      <c r="D39" s="216" t="s">
        <v>294</v>
      </c>
      <c r="E39" s="216">
        <v>4</v>
      </c>
      <c r="F39" s="216">
        <v>16</v>
      </c>
      <c r="G39" s="106">
        <v>34</v>
      </c>
      <c r="H39" s="216">
        <v>-29</v>
      </c>
      <c r="I39" s="216" t="s">
        <v>294</v>
      </c>
      <c r="J39" s="216" t="s">
        <v>294</v>
      </c>
      <c r="K39" s="216" t="s">
        <v>294</v>
      </c>
      <c r="L39" s="216">
        <v>-2</v>
      </c>
      <c r="M39" s="216">
        <v>161</v>
      </c>
      <c r="N39" s="216">
        <v>-4</v>
      </c>
      <c r="O39" s="216">
        <v>-2</v>
      </c>
      <c r="P39" s="106">
        <v>-1</v>
      </c>
      <c r="Q39" s="107">
        <v>-3</v>
      </c>
    </row>
    <row r="40" spans="1:18" s="18" customFormat="1" ht="15" customHeight="1" x14ac:dyDescent="0.15">
      <c r="A40" s="48"/>
      <c r="B40" s="56" t="s">
        <v>398</v>
      </c>
      <c r="C40" s="56" t="s">
        <v>109</v>
      </c>
      <c r="D40" s="216">
        <v>2368</v>
      </c>
      <c r="E40" s="216">
        <v>-1414</v>
      </c>
      <c r="F40" s="216">
        <v>859</v>
      </c>
      <c r="G40" s="106">
        <v>-850</v>
      </c>
      <c r="H40" s="106">
        <v>-2168</v>
      </c>
      <c r="I40" s="216">
        <v>2300</v>
      </c>
      <c r="J40" s="216">
        <v>-43</v>
      </c>
      <c r="K40" s="216">
        <v>483</v>
      </c>
      <c r="L40" s="216">
        <v>52</v>
      </c>
      <c r="M40" s="216">
        <v>471</v>
      </c>
      <c r="N40" s="216">
        <v>-734</v>
      </c>
      <c r="O40" s="216">
        <v>649</v>
      </c>
      <c r="P40" s="106">
        <v>237</v>
      </c>
      <c r="Q40" s="107">
        <v>400</v>
      </c>
    </row>
    <row r="41" spans="1:18" s="18" customFormat="1" ht="15" customHeight="1" x14ac:dyDescent="0.15">
      <c r="A41" s="48"/>
      <c r="B41" s="56" t="s">
        <v>400</v>
      </c>
      <c r="C41" s="56" t="s">
        <v>110</v>
      </c>
      <c r="D41" s="216">
        <v>-54</v>
      </c>
      <c r="E41" s="216">
        <v>204</v>
      </c>
      <c r="F41" s="216">
        <v>-19</v>
      </c>
      <c r="G41" s="106">
        <v>-58</v>
      </c>
      <c r="H41" s="106">
        <v>-627</v>
      </c>
      <c r="I41" s="216">
        <v>790</v>
      </c>
      <c r="J41" s="216">
        <v>112</v>
      </c>
      <c r="K41" s="216">
        <v>-53</v>
      </c>
      <c r="L41" s="216">
        <v>-638</v>
      </c>
      <c r="M41" s="216">
        <v>642</v>
      </c>
      <c r="N41" s="216">
        <v>92</v>
      </c>
      <c r="O41" s="216">
        <v>-14</v>
      </c>
      <c r="P41" s="106">
        <v>34</v>
      </c>
      <c r="Q41" s="107">
        <v>-46</v>
      </c>
    </row>
    <row r="42" spans="1:18" s="18" customFormat="1" ht="15" customHeight="1" x14ac:dyDescent="0.15">
      <c r="A42" s="48"/>
      <c r="B42" s="56" t="s">
        <v>401</v>
      </c>
      <c r="C42" s="56" t="s">
        <v>111</v>
      </c>
      <c r="D42" s="216">
        <v>-763</v>
      </c>
      <c r="E42" s="216">
        <v>-591</v>
      </c>
      <c r="F42" s="216">
        <v>-87</v>
      </c>
      <c r="G42" s="106">
        <v>500</v>
      </c>
      <c r="H42" s="106">
        <v>1806</v>
      </c>
      <c r="I42" s="216">
        <v>-1569</v>
      </c>
      <c r="J42" s="216">
        <v>-801</v>
      </c>
      <c r="K42" s="216">
        <v>-11</v>
      </c>
      <c r="L42" s="216">
        <v>294</v>
      </c>
      <c r="M42" s="216">
        <v>-334</v>
      </c>
      <c r="N42" s="216">
        <v>1414</v>
      </c>
      <c r="O42" s="216">
        <v>-781</v>
      </c>
      <c r="P42" s="106">
        <v>-784</v>
      </c>
      <c r="Q42" s="107">
        <v>128</v>
      </c>
    </row>
    <row r="43" spans="1:18" s="18" customFormat="1" ht="15" customHeight="1" x14ac:dyDescent="0.15">
      <c r="A43" s="56"/>
      <c r="B43" s="56" t="s">
        <v>15</v>
      </c>
      <c r="C43" s="56" t="s">
        <v>16</v>
      </c>
      <c r="D43" s="216" t="s">
        <v>294</v>
      </c>
      <c r="E43" s="216">
        <v>584</v>
      </c>
      <c r="F43" s="216">
        <v>140</v>
      </c>
      <c r="G43" s="106">
        <v>33</v>
      </c>
      <c r="H43" s="216">
        <v>-86</v>
      </c>
      <c r="I43" s="216">
        <v>410</v>
      </c>
      <c r="J43" s="216">
        <v>24</v>
      </c>
      <c r="K43" s="216">
        <v>118</v>
      </c>
      <c r="L43" s="216">
        <v>130</v>
      </c>
      <c r="M43" s="216">
        <v>15</v>
      </c>
      <c r="N43" s="216">
        <v>234</v>
      </c>
      <c r="O43" s="216">
        <v>-26</v>
      </c>
      <c r="P43" s="106">
        <v>182</v>
      </c>
      <c r="Q43" s="107">
        <v>143</v>
      </c>
    </row>
    <row r="44" spans="1:18" s="18" customFormat="1" ht="15" customHeight="1" x14ac:dyDescent="0.15">
      <c r="A44" s="56"/>
      <c r="B44" s="56" t="s">
        <v>17</v>
      </c>
      <c r="C44" s="56" t="s">
        <v>18</v>
      </c>
      <c r="D44" s="216" t="s">
        <v>294</v>
      </c>
      <c r="E44" s="216">
        <v>152</v>
      </c>
      <c r="F44" s="216" t="s">
        <v>294</v>
      </c>
      <c r="G44" s="106">
        <v>-23</v>
      </c>
      <c r="H44" s="216">
        <v>-13</v>
      </c>
      <c r="I44" s="216">
        <v>-39</v>
      </c>
      <c r="J44" s="216">
        <v>-27</v>
      </c>
      <c r="K44" s="216" t="s">
        <v>294</v>
      </c>
      <c r="L44" s="216">
        <v>-22</v>
      </c>
      <c r="M44" s="216">
        <v>-3</v>
      </c>
      <c r="N44" s="216">
        <v>-23</v>
      </c>
      <c r="O44" s="216" t="s">
        <v>296</v>
      </c>
      <c r="P44" s="106" t="s">
        <v>296</v>
      </c>
      <c r="Q44" s="106" t="s">
        <v>296</v>
      </c>
    </row>
    <row r="45" spans="1:18" s="18" customFormat="1" ht="15" customHeight="1" x14ac:dyDescent="0.15">
      <c r="A45" s="56"/>
      <c r="B45" s="56" t="s">
        <v>19</v>
      </c>
      <c r="C45" s="56" t="s">
        <v>20</v>
      </c>
      <c r="D45" s="216">
        <v>273</v>
      </c>
      <c r="E45" s="216">
        <v>-690</v>
      </c>
      <c r="F45" s="216">
        <v>-358</v>
      </c>
      <c r="G45" s="106">
        <v>-588</v>
      </c>
      <c r="H45" s="216">
        <v>-418</v>
      </c>
      <c r="I45" s="216">
        <v>-298</v>
      </c>
      <c r="J45" s="216">
        <v>-354</v>
      </c>
      <c r="K45" s="216">
        <v>-614</v>
      </c>
      <c r="L45" s="216">
        <v>-1004</v>
      </c>
      <c r="M45" s="216">
        <v>-471</v>
      </c>
      <c r="N45" s="216">
        <v>-906</v>
      </c>
      <c r="O45" s="216">
        <v>-355</v>
      </c>
      <c r="P45" s="106">
        <v>-314</v>
      </c>
      <c r="Q45" s="107">
        <v>-122</v>
      </c>
    </row>
    <row r="46" spans="1:18" s="18" customFormat="1" ht="15" customHeight="1" x14ac:dyDescent="0.15">
      <c r="A46" s="56"/>
      <c r="B46" s="56" t="s">
        <v>21</v>
      </c>
      <c r="C46" s="56" t="s">
        <v>22</v>
      </c>
      <c r="D46" s="221">
        <v>71</v>
      </c>
      <c r="E46" s="221">
        <v>80</v>
      </c>
      <c r="F46" s="221">
        <v>-109</v>
      </c>
      <c r="G46" s="524">
        <v>95</v>
      </c>
      <c r="H46" s="221">
        <v>368</v>
      </c>
      <c r="I46" s="216">
        <v>41</v>
      </c>
      <c r="J46" s="216">
        <v>-154</v>
      </c>
      <c r="K46" s="216">
        <v>89</v>
      </c>
      <c r="L46" s="216">
        <v>448</v>
      </c>
      <c r="M46" s="216">
        <v>124</v>
      </c>
      <c r="N46" s="216">
        <v>353</v>
      </c>
      <c r="O46" s="216">
        <v>-191</v>
      </c>
      <c r="P46" s="106">
        <v>-339</v>
      </c>
      <c r="Q46" s="107">
        <v>29</v>
      </c>
    </row>
    <row r="47" spans="1:18" s="31" customFormat="1" ht="15" customHeight="1" x14ac:dyDescent="0.15">
      <c r="A47" s="60"/>
      <c r="B47" s="117" t="s">
        <v>175</v>
      </c>
      <c r="C47" s="60" t="s">
        <v>142</v>
      </c>
      <c r="D47" s="115">
        <v>4246</v>
      </c>
      <c r="E47" s="115">
        <v>1590</v>
      </c>
      <c r="F47" s="115">
        <v>3308</v>
      </c>
      <c r="G47" s="115">
        <v>3281</v>
      </c>
      <c r="H47" s="115">
        <v>3527</v>
      </c>
      <c r="I47" s="322">
        <v>6024</v>
      </c>
      <c r="J47" s="322">
        <v>4598</v>
      </c>
      <c r="K47" s="322">
        <v>4083</v>
      </c>
      <c r="L47" s="322">
        <v>840</v>
      </c>
      <c r="M47" s="322">
        <v>6049</v>
      </c>
      <c r="N47" s="322">
        <v>6096</v>
      </c>
      <c r="O47" s="322">
        <v>3487</v>
      </c>
      <c r="P47" s="322">
        <v>3664</v>
      </c>
      <c r="Q47" s="539">
        <v>4566</v>
      </c>
      <c r="R47" s="538"/>
    </row>
    <row r="48" spans="1:18" s="31" customFormat="1" ht="15" customHeight="1" x14ac:dyDescent="0.15">
      <c r="A48" s="56"/>
      <c r="B48" s="56" t="s">
        <v>404</v>
      </c>
      <c r="C48" s="56" t="s">
        <v>405</v>
      </c>
      <c r="D48" s="115">
        <v>44</v>
      </c>
      <c r="E48" s="115">
        <v>60</v>
      </c>
      <c r="F48" s="115">
        <v>50</v>
      </c>
      <c r="G48" s="115">
        <v>17</v>
      </c>
      <c r="H48" s="106" t="s">
        <v>295</v>
      </c>
      <c r="I48" s="90">
        <v>2</v>
      </c>
      <c r="J48" s="90">
        <v>-4</v>
      </c>
      <c r="K48" s="90">
        <v>3</v>
      </c>
      <c r="L48" s="90">
        <v>-2</v>
      </c>
      <c r="M48" s="90">
        <v>-50</v>
      </c>
      <c r="N48" s="90">
        <v>-40</v>
      </c>
      <c r="O48" s="90">
        <v>-3</v>
      </c>
      <c r="P48" s="90">
        <v>14</v>
      </c>
      <c r="Q48" s="91">
        <v>6</v>
      </c>
    </row>
    <row r="49" spans="1:17" s="31" customFormat="1" ht="15" customHeight="1" x14ac:dyDescent="0.15">
      <c r="A49" s="56"/>
      <c r="B49" s="56" t="s">
        <v>455</v>
      </c>
      <c r="C49" s="56" t="s">
        <v>506</v>
      </c>
      <c r="D49" s="115" t="s">
        <v>294</v>
      </c>
      <c r="E49" s="216" t="s">
        <v>294</v>
      </c>
      <c r="F49" s="216" t="s">
        <v>294</v>
      </c>
      <c r="G49" s="216" t="s">
        <v>294</v>
      </c>
      <c r="H49" s="216" t="s">
        <v>294</v>
      </c>
      <c r="I49" s="216" t="s">
        <v>294</v>
      </c>
      <c r="J49" s="216" t="s">
        <v>294</v>
      </c>
      <c r="K49" s="216" t="s">
        <v>294</v>
      </c>
      <c r="L49" s="216" t="s">
        <v>294</v>
      </c>
      <c r="M49" s="216">
        <v>-6646</v>
      </c>
      <c r="N49" s="216" t="s">
        <v>296</v>
      </c>
      <c r="O49" s="216" t="s">
        <v>296</v>
      </c>
      <c r="P49" s="216" t="s">
        <v>296</v>
      </c>
      <c r="Q49" s="220" t="s">
        <v>296</v>
      </c>
    </row>
    <row r="50" spans="1:17" s="31" customFormat="1" ht="15" customHeight="1" x14ac:dyDescent="0.15">
      <c r="A50" s="56"/>
      <c r="B50" s="56" t="s">
        <v>456</v>
      </c>
      <c r="C50" s="56" t="s">
        <v>505</v>
      </c>
      <c r="D50" s="115" t="s">
        <v>294</v>
      </c>
      <c r="E50" s="216" t="s">
        <v>294</v>
      </c>
      <c r="F50" s="216" t="s">
        <v>294</v>
      </c>
      <c r="G50" s="216" t="s">
        <v>294</v>
      </c>
      <c r="H50" s="216" t="s">
        <v>294</v>
      </c>
      <c r="I50" s="216" t="s">
        <v>294</v>
      </c>
      <c r="J50" s="216" t="s">
        <v>294</v>
      </c>
      <c r="K50" s="216" t="s">
        <v>294</v>
      </c>
      <c r="L50" s="216" t="s">
        <v>294</v>
      </c>
      <c r="M50" s="216">
        <v>-483</v>
      </c>
      <c r="N50" s="216" t="s">
        <v>296</v>
      </c>
      <c r="O50" s="216" t="s">
        <v>296</v>
      </c>
      <c r="P50" s="216" t="s">
        <v>296</v>
      </c>
      <c r="Q50" s="220" t="s">
        <v>296</v>
      </c>
    </row>
    <row r="51" spans="1:17" s="31" customFormat="1" ht="15" customHeight="1" x14ac:dyDescent="0.15">
      <c r="A51" s="56"/>
      <c r="B51" s="56" t="s">
        <v>514</v>
      </c>
      <c r="C51" s="215" t="s">
        <v>515</v>
      </c>
      <c r="D51" s="115"/>
      <c r="E51" s="216" t="s">
        <v>294</v>
      </c>
      <c r="F51" s="216" t="s">
        <v>294</v>
      </c>
      <c r="G51" s="216" t="s">
        <v>294</v>
      </c>
      <c r="H51" s="216" t="s">
        <v>294</v>
      </c>
      <c r="I51" s="216" t="s">
        <v>294</v>
      </c>
      <c r="J51" s="216" t="s">
        <v>294</v>
      </c>
      <c r="K51" s="216" t="s">
        <v>294</v>
      </c>
      <c r="L51" s="216" t="s">
        <v>294</v>
      </c>
      <c r="M51" s="216" t="s">
        <v>294</v>
      </c>
      <c r="N51" s="216">
        <v>-151</v>
      </c>
      <c r="O51" s="216" t="s">
        <v>296</v>
      </c>
      <c r="P51" s="216" t="s">
        <v>296</v>
      </c>
      <c r="Q51" s="220" t="s">
        <v>296</v>
      </c>
    </row>
    <row r="52" spans="1:17" s="31" customFormat="1" ht="15" customHeight="1" x14ac:dyDescent="0.15">
      <c r="A52" s="56"/>
      <c r="B52" s="56" t="s">
        <v>549</v>
      </c>
      <c r="C52" s="215" t="s">
        <v>550</v>
      </c>
      <c r="D52" s="115"/>
      <c r="E52" s="216" t="s">
        <v>294</v>
      </c>
      <c r="F52" s="216" t="s">
        <v>294</v>
      </c>
      <c r="G52" s="216" t="s">
        <v>294</v>
      </c>
      <c r="H52" s="216" t="s">
        <v>294</v>
      </c>
      <c r="I52" s="216" t="s">
        <v>294</v>
      </c>
      <c r="J52" s="216" t="s">
        <v>294</v>
      </c>
      <c r="K52" s="216" t="s">
        <v>294</v>
      </c>
      <c r="L52" s="216" t="s">
        <v>294</v>
      </c>
      <c r="M52" s="216" t="s">
        <v>294</v>
      </c>
      <c r="N52" s="216" t="s">
        <v>294</v>
      </c>
      <c r="O52" s="216" t="s">
        <v>296</v>
      </c>
      <c r="P52" s="220" t="s">
        <v>296</v>
      </c>
      <c r="Q52" s="220" t="s">
        <v>296</v>
      </c>
    </row>
    <row r="53" spans="1:17" s="31" customFormat="1" ht="15" customHeight="1" x14ac:dyDescent="0.15">
      <c r="A53" s="56"/>
      <c r="B53" s="56" t="s">
        <v>188</v>
      </c>
      <c r="C53" s="56" t="s">
        <v>403</v>
      </c>
      <c r="D53" s="115">
        <v>-1419</v>
      </c>
      <c r="E53" s="115">
        <v>-651</v>
      </c>
      <c r="F53" s="115">
        <v>-1304</v>
      </c>
      <c r="G53" s="115">
        <v>-462</v>
      </c>
      <c r="H53" s="115">
        <v>-1246</v>
      </c>
      <c r="I53" s="115">
        <v>-1298</v>
      </c>
      <c r="J53" s="115">
        <v>-258</v>
      </c>
      <c r="K53" s="115">
        <v>-1870</v>
      </c>
      <c r="L53" s="115">
        <v>-386</v>
      </c>
      <c r="M53" s="115">
        <v>-262</v>
      </c>
      <c r="N53" s="115">
        <v>-140</v>
      </c>
      <c r="O53" s="115">
        <v>-791</v>
      </c>
      <c r="P53" s="115">
        <v>-255</v>
      </c>
      <c r="Q53" s="116">
        <v>-479</v>
      </c>
    </row>
    <row r="54" spans="1:17" ht="15" customHeight="1" x14ac:dyDescent="0.15">
      <c r="A54" s="550" t="s">
        <v>87</v>
      </c>
      <c r="B54" s="550"/>
      <c r="C54" s="183" t="s">
        <v>106</v>
      </c>
      <c r="D54" s="196">
        <v>2870</v>
      </c>
      <c r="E54" s="196">
        <v>999</v>
      </c>
      <c r="F54" s="196">
        <v>2053</v>
      </c>
      <c r="G54" s="196">
        <v>2836</v>
      </c>
      <c r="H54" s="196">
        <v>2280</v>
      </c>
      <c r="I54" s="323">
        <v>4728</v>
      </c>
      <c r="J54" s="323">
        <v>4335</v>
      </c>
      <c r="K54" s="323">
        <v>2216</v>
      </c>
      <c r="L54" s="323">
        <v>452</v>
      </c>
      <c r="M54" s="323">
        <v>-1394</v>
      </c>
      <c r="N54" s="323">
        <v>5764</v>
      </c>
      <c r="O54" s="323">
        <v>2692</v>
      </c>
      <c r="P54" s="323">
        <v>3423</v>
      </c>
      <c r="Q54" s="540">
        <v>4094</v>
      </c>
    </row>
    <row r="55" spans="1:17" ht="15" customHeight="1" x14ac:dyDescent="0.15">
      <c r="A55" s="118"/>
      <c r="B55" s="118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7" ht="15" customHeight="1" x14ac:dyDescent="0.15"/>
    <row r="57" spans="1:17" ht="15" customHeight="1" x14ac:dyDescent="0.15"/>
    <row r="65" spans="22:22" x14ac:dyDescent="0.15">
      <c r="V65" s="30"/>
    </row>
  </sheetData>
  <mergeCells count="2">
    <mergeCell ref="A6:B6"/>
    <mergeCell ref="A54:B54"/>
  </mergeCells>
  <phoneticPr fontId="2"/>
  <pageMargins left="0.31496062992125984" right="0.11811023622047245" top="0.98425196850393704" bottom="0.51181102362204722" header="0.51181102362204722" footer="0.5118110236220472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  <pageSetUpPr fitToPage="1"/>
  </sheetPr>
  <dimension ref="A1:V52"/>
  <sheetViews>
    <sheetView showGridLines="0" zoomScaleNormal="100" zoomScaleSheetLayoutView="100" workbookViewId="0">
      <pane xSplit="3" topLeftCell="H1" activePane="topRight" state="frozen"/>
      <selection activeCell="B1" sqref="B1"/>
      <selection pane="topRight" activeCell="B1" sqref="B1"/>
    </sheetView>
  </sheetViews>
  <sheetFormatPr defaultColWidth="9" defaultRowHeight="13.5" x14ac:dyDescent="0.15"/>
  <cols>
    <col min="1" max="1" width="1" style="94" customWidth="1"/>
    <col min="2" max="2" width="18.875" style="94" customWidth="1"/>
    <col min="3" max="3" width="33" style="94" customWidth="1"/>
    <col min="4" max="7" width="10.625" style="32" hidden="1" customWidth="1"/>
    <col min="8" max="17" width="10.625" style="32" customWidth="1"/>
    <col min="18" max="18" width="3.875" style="32" customWidth="1"/>
    <col min="19" max="16384" width="9" style="32"/>
  </cols>
  <sheetData>
    <row r="1" spans="1:18" ht="13.5" customHeight="1" x14ac:dyDescent="0.15"/>
    <row r="2" spans="1:18" ht="22.5" customHeight="1" x14ac:dyDescent="0.15">
      <c r="A2" s="95"/>
      <c r="B2" s="96"/>
      <c r="C2" s="97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516"/>
      <c r="Q2" s="516"/>
      <c r="R2" s="34"/>
    </row>
    <row r="3" spans="1:18" s="10" customFormat="1" ht="22.5" customHeight="1" x14ac:dyDescent="0.15">
      <c r="A3" s="98"/>
      <c r="B3" s="99"/>
      <c r="C3" s="100"/>
      <c r="D3" s="368"/>
      <c r="F3" s="368" t="s">
        <v>453</v>
      </c>
      <c r="G3" s="40"/>
      <c r="H3" s="40"/>
      <c r="I3" s="40"/>
      <c r="J3" s="40"/>
      <c r="K3" s="40"/>
      <c r="L3" s="362"/>
      <c r="M3" s="362"/>
      <c r="N3" s="362"/>
      <c r="O3" s="362"/>
      <c r="P3" s="362"/>
      <c r="Q3" s="362"/>
      <c r="R3" s="15"/>
    </row>
    <row r="4" spans="1:18" s="36" customFormat="1" ht="10.5" x14ac:dyDescent="0.15">
      <c r="A4" s="101"/>
      <c r="B4" s="101"/>
      <c r="C4" s="101"/>
      <c r="D4" s="35"/>
      <c r="E4" s="35"/>
      <c r="F4" s="35"/>
      <c r="G4" s="35"/>
      <c r="H4" s="64"/>
      <c r="I4" s="64"/>
      <c r="J4" s="64"/>
      <c r="K4" s="64"/>
      <c r="L4" s="64"/>
      <c r="M4" s="64"/>
      <c r="O4" s="64"/>
      <c r="P4" s="64"/>
      <c r="Q4" s="64" t="s">
        <v>63</v>
      </c>
    </row>
    <row r="5" spans="1:18" s="36" customFormat="1" ht="10.5" x14ac:dyDescent="0.15">
      <c r="A5" s="48"/>
      <c r="B5" s="48"/>
      <c r="C5" s="48"/>
      <c r="D5" s="132">
        <v>2008</v>
      </c>
      <c r="E5" s="132">
        <v>2009</v>
      </c>
      <c r="F5" s="132">
        <v>2010</v>
      </c>
      <c r="G5" s="132">
        <v>2011</v>
      </c>
      <c r="H5" s="132">
        <v>2012</v>
      </c>
      <c r="I5" s="320">
        <v>2013</v>
      </c>
      <c r="J5" s="320">
        <v>2014</v>
      </c>
      <c r="K5" s="320">
        <v>2015</v>
      </c>
      <c r="L5" s="320">
        <v>2016</v>
      </c>
      <c r="M5" s="320">
        <v>2017</v>
      </c>
      <c r="N5" s="320">
        <v>2018</v>
      </c>
      <c r="O5" s="320">
        <v>2019</v>
      </c>
      <c r="P5" s="320">
        <v>2020</v>
      </c>
      <c r="Q5" s="298">
        <v>2021</v>
      </c>
    </row>
    <row r="6" spans="1:18" s="36" customFormat="1" ht="15" customHeight="1" x14ac:dyDescent="0.15">
      <c r="A6" s="549" t="s">
        <v>177</v>
      </c>
      <c r="B6" s="549"/>
      <c r="C6" s="102" t="s">
        <v>112</v>
      </c>
      <c r="D6" s="103"/>
      <c r="E6" s="103"/>
      <c r="F6" s="103"/>
      <c r="G6" s="103"/>
      <c r="H6" s="103"/>
      <c r="I6" s="321"/>
      <c r="J6" s="321"/>
      <c r="K6" s="321"/>
      <c r="L6" s="321"/>
      <c r="M6" s="321"/>
      <c r="N6" s="321"/>
      <c r="O6" s="321"/>
      <c r="P6" s="321"/>
      <c r="Q6" s="297"/>
    </row>
    <row r="7" spans="1:18" s="36" customFormat="1" ht="15" customHeight="1" x14ac:dyDescent="0.15">
      <c r="A7" s="48"/>
      <c r="B7" s="48" t="s">
        <v>23</v>
      </c>
      <c r="C7" s="48" t="s">
        <v>24</v>
      </c>
      <c r="D7" s="104">
        <v>-225</v>
      </c>
      <c r="E7" s="104">
        <v>225</v>
      </c>
      <c r="F7" s="104" t="s">
        <v>294</v>
      </c>
      <c r="G7" s="104" t="s">
        <v>294</v>
      </c>
      <c r="H7" s="104" t="s">
        <v>294</v>
      </c>
      <c r="I7" s="104" t="s">
        <v>294</v>
      </c>
      <c r="J7" s="104">
        <v>-100</v>
      </c>
      <c r="K7" s="104">
        <v>100</v>
      </c>
      <c r="L7" s="104" t="s">
        <v>294</v>
      </c>
      <c r="M7" s="104" t="s">
        <v>294</v>
      </c>
      <c r="N7" s="104" t="s">
        <v>294</v>
      </c>
      <c r="O7" s="104" t="s">
        <v>294</v>
      </c>
      <c r="P7" s="104" t="s">
        <v>294</v>
      </c>
      <c r="Q7" s="105" t="s">
        <v>294</v>
      </c>
    </row>
    <row r="8" spans="1:18" s="36" customFormat="1" ht="15" customHeight="1" x14ac:dyDescent="0.15">
      <c r="A8" s="48"/>
      <c r="B8" s="56" t="s">
        <v>26</v>
      </c>
      <c r="C8" s="48" t="s">
        <v>113</v>
      </c>
      <c r="D8" s="216" t="s">
        <v>294</v>
      </c>
      <c r="E8" s="216" t="s">
        <v>294</v>
      </c>
      <c r="F8" s="216" t="s">
        <v>294</v>
      </c>
      <c r="G8" s="216" t="s">
        <v>294</v>
      </c>
      <c r="H8" s="104" t="s">
        <v>294</v>
      </c>
      <c r="I8" s="104">
        <v>-550</v>
      </c>
      <c r="J8" s="104">
        <v>-400</v>
      </c>
      <c r="K8" s="104">
        <v>-1400</v>
      </c>
      <c r="L8" s="104">
        <v>-500</v>
      </c>
      <c r="M8" s="104" t="s">
        <v>294</v>
      </c>
      <c r="N8" s="104" t="s">
        <v>294</v>
      </c>
      <c r="O8" s="104">
        <v>-220</v>
      </c>
      <c r="P8" s="104">
        <v>-212</v>
      </c>
      <c r="Q8" s="105" t="s">
        <v>294</v>
      </c>
    </row>
    <row r="9" spans="1:18" s="36" customFormat="1" ht="15" customHeight="1" x14ac:dyDescent="0.15">
      <c r="A9" s="48"/>
      <c r="B9" s="56" t="s">
        <v>25</v>
      </c>
      <c r="C9" s="48" t="s">
        <v>27</v>
      </c>
      <c r="D9" s="216">
        <v>400</v>
      </c>
      <c r="E9" s="216">
        <v>400</v>
      </c>
      <c r="F9" s="216">
        <v>400</v>
      </c>
      <c r="G9" s="216">
        <v>400</v>
      </c>
      <c r="H9" s="216">
        <v>400</v>
      </c>
      <c r="I9" s="216">
        <v>1200</v>
      </c>
      <c r="J9" s="216">
        <v>852</v>
      </c>
      <c r="K9" s="216">
        <v>1300</v>
      </c>
      <c r="L9" s="216">
        <v>900</v>
      </c>
      <c r="M9" s="216">
        <v>100</v>
      </c>
      <c r="N9" s="104" t="s">
        <v>294</v>
      </c>
      <c r="O9" s="104">
        <v>100</v>
      </c>
      <c r="P9" s="104">
        <v>439</v>
      </c>
      <c r="Q9" s="105" t="s">
        <v>294</v>
      </c>
    </row>
    <row r="10" spans="1:18" s="36" customFormat="1" ht="15" customHeight="1" x14ac:dyDescent="0.15">
      <c r="A10" s="48"/>
      <c r="B10" s="56" t="s">
        <v>186</v>
      </c>
      <c r="C10" s="56" t="s">
        <v>461</v>
      </c>
      <c r="D10" s="216">
        <v>-450</v>
      </c>
      <c r="E10" s="216">
        <v>-913</v>
      </c>
      <c r="F10" s="216">
        <v>-506</v>
      </c>
      <c r="G10" s="216">
        <v>-600</v>
      </c>
      <c r="H10" s="216">
        <v>-700</v>
      </c>
      <c r="I10" s="216">
        <v>-450</v>
      </c>
      <c r="J10" s="216">
        <v>-718</v>
      </c>
      <c r="K10" s="216">
        <v>-218</v>
      </c>
      <c r="L10" s="216">
        <v>-5</v>
      </c>
      <c r="M10" s="216" t="s">
        <v>294</v>
      </c>
      <c r="N10" s="104" t="s">
        <v>294</v>
      </c>
      <c r="O10" s="104" t="s">
        <v>294</v>
      </c>
      <c r="P10" s="104" t="s">
        <v>294</v>
      </c>
      <c r="Q10" s="105" t="s">
        <v>294</v>
      </c>
    </row>
    <row r="11" spans="1:18" s="36" customFormat="1" ht="15" customHeight="1" x14ac:dyDescent="0.15">
      <c r="A11" s="48"/>
      <c r="B11" s="48" t="s">
        <v>187</v>
      </c>
      <c r="C11" s="215" t="s">
        <v>457</v>
      </c>
      <c r="D11" s="216">
        <v>62</v>
      </c>
      <c r="E11" s="216" t="s">
        <v>294</v>
      </c>
      <c r="F11" s="216">
        <v>42</v>
      </c>
      <c r="G11" s="216" t="s">
        <v>294</v>
      </c>
      <c r="H11" s="104">
        <v>20</v>
      </c>
      <c r="I11" s="216">
        <v>56</v>
      </c>
      <c r="J11" s="216" t="s">
        <v>294</v>
      </c>
      <c r="K11" s="104">
        <v>6</v>
      </c>
      <c r="L11" s="104">
        <v>459</v>
      </c>
      <c r="M11" s="104" t="s">
        <v>294</v>
      </c>
      <c r="N11" s="104" t="s">
        <v>294</v>
      </c>
      <c r="O11" s="104">
        <v>23</v>
      </c>
      <c r="P11" s="104">
        <v>136</v>
      </c>
      <c r="Q11" s="105" t="s">
        <v>294</v>
      </c>
    </row>
    <row r="12" spans="1:18" s="36" customFormat="1" ht="15" customHeight="1" x14ac:dyDescent="0.15">
      <c r="A12" s="48"/>
      <c r="B12" s="48" t="s">
        <v>350</v>
      </c>
      <c r="C12" s="215" t="s">
        <v>458</v>
      </c>
      <c r="D12" s="104" t="s">
        <v>294</v>
      </c>
      <c r="E12" s="104" t="s">
        <v>294</v>
      </c>
      <c r="F12" s="104" t="s">
        <v>294</v>
      </c>
      <c r="G12" s="104">
        <v>100</v>
      </c>
      <c r="H12" s="216" t="s">
        <v>294</v>
      </c>
      <c r="I12" s="104">
        <v>350</v>
      </c>
      <c r="J12" s="104">
        <v>300</v>
      </c>
      <c r="K12" s="104">
        <v>300</v>
      </c>
      <c r="L12" s="104" t="s">
        <v>294</v>
      </c>
      <c r="M12" s="104" t="s">
        <v>294</v>
      </c>
      <c r="N12" s="104" t="s">
        <v>294</v>
      </c>
      <c r="O12" s="104" t="s">
        <v>294</v>
      </c>
      <c r="P12" s="104" t="s">
        <v>294</v>
      </c>
      <c r="Q12" s="105" t="s">
        <v>294</v>
      </c>
    </row>
    <row r="13" spans="1:18" s="36" customFormat="1" ht="15" customHeight="1" x14ac:dyDescent="0.15">
      <c r="A13" s="48"/>
      <c r="B13" s="48" t="s">
        <v>416</v>
      </c>
      <c r="C13" s="215" t="s">
        <v>459</v>
      </c>
      <c r="D13" s="104" t="s">
        <v>294</v>
      </c>
      <c r="E13" s="104" t="s">
        <v>294</v>
      </c>
      <c r="F13" s="104" t="s">
        <v>294</v>
      </c>
      <c r="G13" s="104" t="s">
        <v>294</v>
      </c>
      <c r="H13" s="104" t="s">
        <v>294</v>
      </c>
      <c r="I13" s="104" t="s">
        <v>294</v>
      </c>
      <c r="J13" s="104" t="s">
        <v>294</v>
      </c>
      <c r="K13" s="104" t="s">
        <v>294</v>
      </c>
      <c r="L13" s="104">
        <v>-167</v>
      </c>
      <c r="M13" s="104" t="s">
        <v>294</v>
      </c>
      <c r="N13" s="104" t="s">
        <v>294</v>
      </c>
      <c r="O13" s="104" t="s">
        <v>294</v>
      </c>
      <c r="P13" s="104" t="s">
        <v>294</v>
      </c>
      <c r="Q13" s="105" t="s">
        <v>294</v>
      </c>
    </row>
    <row r="14" spans="1:18" s="36" customFormat="1" ht="15" customHeight="1" x14ac:dyDescent="0.15">
      <c r="A14" s="48"/>
      <c r="B14" s="48" t="s">
        <v>517</v>
      </c>
      <c r="C14" s="215" t="s">
        <v>518</v>
      </c>
      <c r="D14" s="104"/>
      <c r="E14" s="104" t="s">
        <v>294</v>
      </c>
      <c r="F14" s="104" t="s">
        <v>294</v>
      </c>
      <c r="G14" s="104" t="s">
        <v>294</v>
      </c>
      <c r="H14" s="104" t="s">
        <v>294</v>
      </c>
      <c r="I14" s="104" t="s">
        <v>294</v>
      </c>
      <c r="J14" s="104" t="s">
        <v>294</v>
      </c>
      <c r="K14" s="104" t="s">
        <v>294</v>
      </c>
      <c r="L14" s="104" t="s">
        <v>294</v>
      </c>
      <c r="M14" s="104" t="s">
        <v>294</v>
      </c>
      <c r="N14" s="104">
        <v>1973</v>
      </c>
      <c r="O14" s="104" t="s">
        <v>294</v>
      </c>
      <c r="P14" s="104" t="s">
        <v>294</v>
      </c>
      <c r="Q14" s="105" t="s">
        <v>294</v>
      </c>
    </row>
    <row r="15" spans="1:18" s="36" customFormat="1" ht="15" customHeight="1" x14ac:dyDescent="0.15">
      <c r="A15" s="48"/>
      <c r="B15" s="48" t="s">
        <v>28</v>
      </c>
      <c r="C15" s="215" t="s">
        <v>460</v>
      </c>
      <c r="D15" s="216">
        <v>-873</v>
      </c>
      <c r="E15" s="216">
        <v>-423</v>
      </c>
      <c r="F15" s="216">
        <v>-1417</v>
      </c>
      <c r="G15" s="216">
        <v>-2766</v>
      </c>
      <c r="H15" s="216">
        <v>-2104</v>
      </c>
      <c r="I15" s="216">
        <v>-1277</v>
      </c>
      <c r="J15" s="216">
        <v>-1316</v>
      </c>
      <c r="K15" s="216">
        <v>-3086</v>
      </c>
      <c r="L15" s="216">
        <v>-4262</v>
      </c>
      <c r="M15" s="216">
        <v>-660</v>
      </c>
      <c r="N15" s="216">
        <v>-1138</v>
      </c>
      <c r="O15" s="216">
        <v>-449</v>
      </c>
      <c r="P15" s="216">
        <v>-1741</v>
      </c>
      <c r="Q15" s="220">
        <v>-332</v>
      </c>
    </row>
    <row r="16" spans="1:18" s="36" customFormat="1" ht="15" customHeight="1" x14ac:dyDescent="0.15">
      <c r="A16" s="48"/>
      <c r="B16" s="48" t="s">
        <v>196</v>
      </c>
      <c r="C16" s="215" t="s">
        <v>29</v>
      </c>
      <c r="D16" s="216" t="s">
        <v>294</v>
      </c>
      <c r="E16" s="216" t="s">
        <v>294</v>
      </c>
      <c r="F16" s="216" t="s">
        <v>294</v>
      </c>
      <c r="G16" s="216" t="s">
        <v>294</v>
      </c>
      <c r="H16" s="104" t="s">
        <v>294</v>
      </c>
      <c r="I16" s="104" t="s">
        <v>294</v>
      </c>
      <c r="J16" s="104" t="s">
        <v>294</v>
      </c>
      <c r="K16" s="104" t="s">
        <v>294</v>
      </c>
      <c r="L16" s="104" t="s">
        <v>294</v>
      </c>
      <c r="M16" s="104" t="s">
        <v>294</v>
      </c>
      <c r="N16" s="104" t="s">
        <v>294</v>
      </c>
      <c r="O16" s="104" t="s">
        <v>294</v>
      </c>
      <c r="P16" s="104" t="s">
        <v>294</v>
      </c>
      <c r="Q16" s="105" t="s">
        <v>294</v>
      </c>
    </row>
    <row r="17" spans="1:17" s="36" customFormat="1" ht="15" customHeight="1" x14ac:dyDescent="0.15">
      <c r="A17" s="48"/>
      <c r="B17" s="48" t="s">
        <v>351</v>
      </c>
      <c r="C17" s="215" t="s">
        <v>372</v>
      </c>
      <c r="D17" s="216" t="s">
        <v>294</v>
      </c>
      <c r="E17" s="216" t="s">
        <v>294</v>
      </c>
      <c r="F17" s="216" t="s">
        <v>294</v>
      </c>
      <c r="G17" s="216">
        <v>-39</v>
      </c>
      <c r="H17" s="216" t="s">
        <v>294</v>
      </c>
      <c r="I17" s="104" t="s">
        <v>294</v>
      </c>
      <c r="J17" s="104" t="s">
        <v>294</v>
      </c>
      <c r="K17" s="104" t="s">
        <v>294</v>
      </c>
      <c r="L17" s="104" t="s">
        <v>294</v>
      </c>
      <c r="M17" s="104" t="s">
        <v>294</v>
      </c>
      <c r="N17" s="104" t="s">
        <v>294</v>
      </c>
      <c r="O17" s="104" t="s">
        <v>294</v>
      </c>
      <c r="P17" s="104" t="s">
        <v>294</v>
      </c>
      <c r="Q17" s="105" t="s">
        <v>294</v>
      </c>
    </row>
    <row r="18" spans="1:17" s="36" customFormat="1" ht="15" customHeight="1" x14ac:dyDescent="0.15">
      <c r="A18" s="48"/>
      <c r="B18" s="48" t="s">
        <v>352</v>
      </c>
      <c r="C18" s="215" t="s">
        <v>373</v>
      </c>
      <c r="D18" s="216" t="s">
        <v>294</v>
      </c>
      <c r="E18" s="216" t="s">
        <v>294</v>
      </c>
      <c r="F18" s="216" t="s">
        <v>294</v>
      </c>
      <c r="G18" s="216">
        <v>3</v>
      </c>
      <c r="H18" s="216">
        <v>0</v>
      </c>
      <c r="I18" s="216">
        <v>0</v>
      </c>
      <c r="J18" s="216">
        <v>10</v>
      </c>
      <c r="K18" s="216">
        <v>1</v>
      </c>
      <c r="L18" s="216">
        <v>0</v>
      </c>
      <c r="M18" s="216">
        <v>49</v>
      </c>
      <c r="N18" s="216">
        <v>0</v>
      </c>
      <c r="O18" s="216">
        <v>0</v>
      </c>
      <c r="P18" s="216">
        <v>0</v>
      </c>
      <c r="Q18" s="105" t="s">
        <v>294</v>
      </c>
    </row>
    <row r="19" spans="1:17" s="36" customFormat="1" ht="15" customHeight="1" x14ac:dyDescent="0.15">
      <c r="A19" s="48"/>
      <c r="B19" s="48" t="s">
        <v>30</v>
      </c>
      <c r="C19" s="215" t="s">
        <v>31</v>
      </c>
      <c r="D19" s="216" t="s">
        <v>294</v>
      </c>
      <c r="E19" s="216" t="s">
        <v>294</v>
      </c>
      <c r="F19" s="216" t="s">
        <v>294</v>
      </c>
      <c r="G19" s="216" t="s">
        <v>294</v>
      </c>
      <c r="H19" s="104" t="s">
        <v>294</v>
      </c>
      <c r="I19" s="104" t="s">
        <v>294</v>
      </c>
      <c r="J19" s="104" t="s">
        <v>294</v>
      </c>
      <c r="K19" s="104" t="s">
        <v>294</v>
      </c>
      <c r="L19" s="104" t="s">
        <v>294</v>
      </c>
      <c r="M19" s="104" t="s">
        <v>294</v>
      </c>
      <c r="N19" s="104" t="s">
        <v>294</v>
      </c>
      <c r="O19" s="104" t="s">
        <v>294</v>
      </c>
      <c r="P19" s="104" t="s">
        <v>294</v>
      </c>
      <c r="Q19" s="105" t="s">
        <v>294</v>
      </c>
    </row>
    <row r="20" spans="1:17" s="36" customFormat="1" ht="15" customHeight="1" x14ac:dyDescent="0.15">
      <c r="A20" s="48"/>
      <c r="B20" s="56" t="s">
        <v>32</v>
      </c>
      <c r="C20" s="215" t="s">
        <v>33</v>
      </c>
      <c r="D20" s="216">
        <v>-302</v>
      </c>
      <c r="E20" s="216">
        <v>-28</v>
      </c>
      <c r="F20" s="216">
        <v>-53</v>
      </c>
      <c r="G20" s="216">
        <v>-79</v>
      </c>
      <c r="H20" s="216">
        <v>-26</v>
      </c>
      <c r="I20" s="216">
        <v>-3</v>
      </c>
      <c r="J20" s="216">
        <v>-4</v>
      </c>
      <c r="K20" s="216">
        <v>-74</v>
      </c>
      <c r="L20" s="216">
        <v>-60</v>
      </c>
      <c r="M20" s="216">
        <v>-8</v>
      </c>
      <c r="N20" s="216">
        <v>-706</v>
      </c>
      <c r="O20" s="216">
        <v>-2</v>
      </c>
      <c r="P20" s="216">
        <v>-3</v>
      </c>
      <c r="Q20" s="541">
        <v>0</v>
      </c>
    </row>
    <row r="21" spans="1:17" s="36" customFormat="1" ht="15" customHeight="1" x14ac:dyDescent="0.15">
      <c r="A21" s="48"/>
      <c r="B21" s="56" t="s">
        <v>34</v>
      </c>
      <c r="C21" s="56" t="s">
        <v>35</v>
      </c>
      <c r="D21" s="106">
        <v>340</v>
      </c>
      <c r="E21" s="106">
        <v>23</v>
      </c>
      <c r="F21" s="106">
        <v>94</v>
      </c>
      <c r="G21" s="106">
        <v>55</v>
      </c>
      <c r="H21" s="106">
        <v>7</v>
      </c>
      <c r="I21" s="106">
        <v>3</v>
      </c>
      <c r="J21" s="106">
        <v>227</v>
      </c>
      <c r="K21" s="106">
        <v>18</v>
      </c>
      <c r="L21" s="106">
        <v>6</v>
      </c>
      <c r="M21" s="106">
        <v>36</v>
      </c>
      <c r="N21" s="106">
        <v>423</v>
      </c>
      <c r="O21" s="106">
        <v>186</v>
      </c>
      <c r="P21" s="106">
        <v>2</v>
      </c>
      <c r="Q21" s="107">
        <v>2</v>
      </c>
    </row>
    <row r="22" spans="1:17" s="36" customFormat="1" ht="15" customHeight="1" x14ac:dyDescent="0.15">
      <c r="A22" s="48"/>
      <c r="B22" s="48" t="s">
        <v>36</v>
      </c>
      <c r="C22" s="48" t="s">
        <v>38</v>
      </c>
      <c r="D22" s="104" t="s">
        <v>294</v>
      </c>
      <c r="E22" s="104" t="s">
        <v>295</v>
      </c>
      <c r="F22" s="104">
        <v>-49</v>
      </c>
      <c r="G22" s="104" t="s">
        <v>294</v>
      </c>
      <c r="H22" s="104" t="s">
        <v>294</v>
      </c>
      <c r="I22" s="104">
        <v>-915</v>
      </c>
      <c r="J22" s="104">
        <v>-108</v>
      </c>
      <c r="K22" s="104">
        <v>-104</v>
      </c>
      <c r="L22" s="104" t="s">
        <v>294</v>
      </c>
      <c r="M22" s="104">
        <v>-320</v>
      </c>
      <c r="N22" s="104">
        <v>-127</v>
      </c>
      <c r="O22" s="104">
        <v>-26</v>
      </c>
      <c r="P22" s="104">
        <v>-94</v>
      </c>
      <c r="Q22" s="105" t="s">
        <v>294</v>
      </c>
    </row>
    <row r="23" spans="1:17" s="36" customFormat="1" ht="15" customHeight="1" x14ac:dyDescent="0.15">
      <c r="A23" s="48"/>
      <c r="B23" s="56" t="s">
        <v>37</v>
      </c>
      <c r="C23" s="56" t="s">
        <v>39</v>
      </c>
      <c r="D23" s="106" t="s">
        <v>294</v>
      </c>
      <c r="E23" s="106" t="s">
        <v>294</v>
      </c>
      <c r="F23" s="106" t="s">
        <v>294</v>
      </c>
      <c r="G23" s="106">
        <v>100</v>
      </c>
      <c r="H23" s="106">
        <v>250</v>
      </c>
      <c r="I23" s="106" t="s">
        <v>294</v>
      </c>
      <c r="J23" s="104" t="s">
        <v>294</v>
      </c>
      <c r="K23" s="104">
        <v>7</v>
      </c>
      <c r="L23" s="104">
        <v>3</v>
      </c>
      <c r="M23" s="104">
        <v>2</v>
      </c>
      <c r="N23" s="104">
        <v>27</v>
      </c>
      <c r="O23" s="104">
        <v>24</v>
      </c>
      <c r="P23" s="104">
        <v>45</v>
      </c>
      <c r="Q23" s="105">
        <v>24</v>
      </c>
    </row>
    <row r="24" spans="1:17" s="36" customFormat="1" ht="15" customHeight="1" x14ac:dyDescent="0.15">
      <c r="A24" s="550" t="s">
        <v>177</v>
      </c>
      <c r="B24" s="550"/>
      <c r="C24" s="183" t="s">
        <v>112</v>
      </c>
      <c r="D24" s="184">
        <v>-1048</v>
      </c>
      <c r="E24" s="184">
        <v>-716</v>
      </c>
      <c r="F24" s="184">
        <v>-1490</v>
      </c>
      <c r="G24" s="184">
        <v>-2827</v>
      </c>
      <c r="H24" s="184">
        <v>-2154</v>
      </c>
      <c r="I24" s="324">
        <v>-1585</v>
      </c>
      <c r="J24" s="324">
        <v>-1256</v>
      </c>
      <c r="K24" s="324">
        <v>-3149</v>
      </c>
      <c r="L24" s="324">
        <v>-3625</v>
      </c>
      <c r="M24" s="324">
        <v>-800</v>
      </c>
      <c r="N24" s="324">
        <v>453</v>
      </c>
      <c r="O24" s="324">
        <v>-365</v>
      </c>
      <c r="P24" s="324">
        <v>-1428</v>
      </c>
      <c r="Q24" s="299">
        <v>-306</v>
      </c>
    </row>
    <row r="25" spans="1:17" s="36" customFormat="1" ht="15" customHeight="1" x14ac:dyDescent="0.15">
      <c r="A25" s="553" t="s">
        <v>178</v>
      </c>
      <c r="B25" s="553"/>
      <c r="C25" s="56" t="s">
        <v>143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7"/>
    </row>
    <row r="26" spans="1:17" s="36" customFormat="1" ht="15" customHeight="1" x14ac:dyDescent="0.15">
      <c r="A26" s="370"/>
      <c r="B26" s="56" t="s">
        <v>417</v>
      </c>
      <c r="C26" s="56" t="s">
        <v>462</v>
      </c>
      <c r="D26" s="106" t="s">
        <v>294</v>
      </c>
      <c r="E26" s="106" t="s">
        <v>294</v>
      </c>
      <c r="F26" s="216" t="s">
        <v>294</v>
      </c>
      <c r="G26" s="216" t="s">
        <v>294</v>
      </c>
      <c r="H26" s="216" t="s">
        <v>294</v>
      </c>
      <c r="I26" s="216" t="s">
        <v>294</v>
      </c>
      <c r="J26" s="104" t="s">
        <v>294</v>
      </c>
      <c r="K26" s="104" t="s">
        <v>294</v>
      </c>
      <c r="L26" s="104">
        <v>28</v>
      </c>
      <c r="M26" s="106" t="s">
        <v>294</v>
      </c>
      <c r="N26" s="104">
        <v>1000</v>
      </c>
      <c r="O26" s="104" t="s">
        <v>294</v>
      </c>
      <c r="P26" s="104" t="s">
        <v>294</v>
      </c>
      <c r="Q26" s="105" t="s">
        <v>294</v>
      </c>
    </row>
    <row r="27" spans="1:17" s="36" customFormat="1" ht="15" customHeight="1" x14ac:dyDescent="0.15">
      <c r="A27" s="370"/>
      <c r="B27" s="56" t="s">
        <v>494</v>
      </c>
      <c r="C27" s="56" t="s">
        <v>496</v>
      </c>
      <c r="D27" s="106" t="s">
        <v>294</v>
      </c>
      <c r="E27" s="106" t="s">
        <v>294</v>
      </c>
      <c r="F27" s="216" t="s">
        <v>294</v>
      </c>
      <c r="G27" s="216" t="s">
        <v>294</v>
      </c>
      <c r="H27" s="216" t="s">
        <v>294</v>
      </c>
      <c r="I27" s="216" t="s">
        <v>294</v>
      </c>
      <c r="J27" s="104" t="s">
        <v>294</v>
      </c>
      <c r="K27" s="104" t="s">
        <v>294</v>
      </c>
      <c r="L27" s="104" t="s">
        <v>294</v>
      </c>
      <c r="M27" s="104">
        <v>-28</v>
      </c>
      <c r="N27" s="104">
        <v>-1000</v>
      </c>
      <c r="O27" s="104" t="s">
        <v>294</v>
      </c>
      <c r="P27" s="104" t="s">
        <v>294</v>
      </c>
      <c r="Q27" s="105" t="s">
        <v>294</v>
      </c>
    </row>
    <row r="28" spans="1:17" s="36" customFormat="1" ht="15" customHeight="1" x14ac:dyDescent="0.15">
      <c r="A28" s="370"/>
      <c r="B28" s="56" t="s">
        <v>497</v>
      </c>
      <c r="C28" s="56" t="s">
        <v>499</v>
      </c>
      <c r="D28" s="106" t="s">
        <v>294</v>
      </c>
      <c r="E28" s="106" t="s">
        <v>294</v>
      </c>
      <c r="F28" s="216" t="s">
        <v>294</v>
      </c>
      <c r="G28" s="216" t="s">
        <v>294</v>
      </c>
      <c r="H28" s="216" t="s">
        <v>294</v>
      </c>
      <c r="I28" s="216" t="s">
        <v>294</v>
      </c>
      <c r="J28" s="104" t="s">
        <v>294</v>
      </c>
      <c r="K28" s="104" t="s">
        <v>294</v>
      </c>
      <c r="L28" s="104" t="s">
        <v>294</v>
      </c>
      <c r="M28" s="104">
        <v>7000</v>
      </c>
      <c r="N28" s="104" t="s">
        <v>294</v>
      </c>
      <c r="O28" s="104" t="s">
        <v>294</v>
      </c>
      <c r="P28" s="104" t="s">
        <v>294</v>
      </c>
      <c r="Q28" s="105" t="s">
        <v>294</v>
      </c>
    </row>
    <row r="29" spans="1:17" s="36" customFormat="1" ht="15" customHeight="1" x14ac:dyDescent="0.15">
      <c r="A29" s="370"/>
      <c r="B29" s="56" t="s">
        <v>498</v>
      </c>
      <c r="C29" s="56" t="s">
        <v>500</v>
      </c>
      <c r="D29" s="106" t="s">
        <v>294</v>
      </c>
      <c r="E29" s="106" t="s">
        <v>294</v>
      </c>
      <c r="F29" s="216" t="s">
        <v>294</v>
      </c>
      <c r="G29" s="216" t="s">
        <v>294</v>
      </c>
      <c r="H29" s="216" t="s">
        <v>294</v>
      </c>
      <c r="I29" s="216" t="s">
        <v>294</v>
      </c>
      <c r="J29" s="104" t="s">
        <v>294</v>
      </c>
      <c r="K29" s="104" t="s">
        <v>294</v>
      </c>
      <c r="L29" s="104" t="s">
        <v>294</v>
      </c>
      <c r="M29" s="104">
        <v>-700</v>
      </c>
      <c r="N29" s="104">
        <v>-6300</v>
      </c>
      <c r="O29" s="104" t="s">
        <v>294</v>
      </c>
      <c r="P29" s="104" t="s">
        <v>294</v>
      </c>
      <c r="Q29" s="105" t="s">
        <v>294</v>
      </c>
    </row>
    <row r="30" spans="1:17" s="36" customFormat="1" ht="15" customHeight="1" x14ac:dyDescent="0.15">
      <c r="A30" s="370"/>
      <c r="B30" s="56" t="s">
        <v>418</v>
      </c>
      <c r="C30" s="56" t="s">
        <v>463</v>
      </c>
      <c r="D30" s="106" t="s">
        <v>294</v>
      </c>
      <c r="E30" s="106" t="s">
        <v>294</v>
      </c>
      <c r="F30" s="216" t="s">
        <v>294</v>
      </c>
      <c r="G30" s="216" t="s">
        <v>294</v>
      </c>
      <c r="H30" s="216" t="s">
        <v>294</v>
      </c>
      <c r="I30" s="216" t="s">
        <v>294</v>
      </c>
      <c r="J30" s="104" t="s">
        <v>294</v>
      </c>
      <c r="K30" s="104" t="s">
        <v>294</v>
      </c>
      <c r="L30" s="104">
        <v>2424</v>
      </c>
      <c r="M30" s="106" t="s">
        <v>294</v>
      </c>
      <c r="N30" s="104" t="s">
        <v>294</v>
      </c>
      <c r="O30" s="104" t="s">
        <v>294</v>
      </c>
      <c r="P30" s="104" t="s">
        <v>294</v>
      </c>
      <c r="Q30" s="105" t="s">
        <v>294</v>
      </c>
    </row>
    <row r="31" spans="1:17" s="36" customFormat="1" ht="15" customHeight="1" x14ac:dyDescent="0.15">
      <c r="A31" s="370"/>
      <c r="B31" s="56" t="s">
        <v>419</v>
      </c>
      <c r="C31" s="56" t="s">
        <v>495</v>
      </c>
      <c r="D31" s="106" t="s">
        <v>294</v>
      </c>
      <c r="E31" s="106" t="s">
        <v>294</v>
      </c>
      <c r="F31" s="216" t="s">
        <v>294</v>
      </c>
      <c r="G31" s="216" t="s">
        <v>294</v>
      </c>
      <c r="H31" s="216" t="s">
        <v>294</v>
      </c>
      <c r="I31" s="216" t="s">
        <v>294</v>
      </c>
      <c r="J31" s="104" t="s">
        <v>294</v>
      </c>
      <c r="K31" s="104" t="s">
        <v>294</v>
      </c>
      <c r="L31" s="104">
        <v>-1008</v>
      </c>
      <c r="M31" s="106">
        <v>-1416</v>
      </c>
      <c r="N31" s="104" t="s">
        <v>294</v>
      </c>
      <c r="O31" s="104" t="s">
        <v>294</v>
      </c>
      <c r="P31" s="104" t="s">
        <v>294</v>
      </c>
      <c r="Q31" s="105" t="s">
        <v>294</v>
      </c>
    </row>
    <row r="32" spans="1:17" s="36" customFormat="1" ht="15" customHeight="1" x14ac:dyDescent="0.15">
      <c r="A32" s="48"/>
      <c r="B32" s="56" t="s">
        <v>353</v>
      </c>
      <c r="C32" s="56" t="s">
        <v>464</v>
      </c>
      <c r="D32" s="106" t="s">
        <v>294</v>
      </c>
      <c r="E32" s="106" t="s">
        <v>294</v>
      </c>
      <c r="F32" s="216" t="s">
        <v>294</v>
      </c>
      <c r="G32" s="216" t="s">
        <v>516</v>
      </c>
      <c r="H32" s="216" t="s">
        <v>516</v>
      </c>
      <c r="I32" s="216" t="s">
        <v>294</v>
      </c>
      <c r="J32" s="104" t="s">
        <v>294</v>
      </c>
      <c r="K32" s="104" t="s">
        <v>294</v>
      </c>
      <c r="L32" s="104" t="s">
        <v>516</v>
      </c>
      <c r="M32" s="216" t="s">
        <v>516</v>
      </c>
      <c r="N32" s="216" t="s">
        <v>375</v>
      </c>
      <c r="O32" s="104" t="s">
        <v>294</v>
      </c>
      <c r="P32" s="216" t="s">
        <v>375</v>
      </c>
      <c r="Q32" s="216" t="s">
        <v>375</v>
      </c>
    </row>
    <row r="33" spans="1:22" s="36" customFormat="1" ht="15" customHeight="1" x14ac:dyDescent="0.15">
      <c r="A33" s="48"/>
      <c r="B33" s="56" t="s">
        <v>40</v>
      </c>
      <c r="C33" s="56" t="s">
        <v>465</v>
      </c>
      <c r="D33" s="106">
        <v>2</v>
      </c>
      <c r="E33" s="106" t="s">
        <v>294</v>
      </c>
      <c r="F33" s="216" t="s">
        <v>294</v>
      </c>
      <c r="G33" s="216" t="s">
        <v>294</v>
      </c>
      <c r="H33" s="216" t="s">
        <v>294</v>
      </c>
      <c r="I33" s="216" t="s">
        <v>294</v>
      </c>
      <c r="J33" s="104" t="s">
        <v>294</v>
      </c>
      <c r="K33" s="104" t="s">
        <v>294</v>
      </c>
      <c r="L33" s="104" t="s">
        <v>294</v>
      </c>
      <c r="M33" s="104" t="s">
        <v>294</v>
      </c>
      <c r="N33" s="104" t="s">
        <v>294</v>
      </c>
      <c r="O33" s="104" t="s">
        <v>294</v>
      </c>
      <c r="P33" s="104" t="s">
        <v>294</v>
      </c>
      <c r="Q33" s="105" t="s">
        <v>294</v>
      </c>
    </row>
    <row r="34" spans="1:22" s="36" customFormat="1" ht="15" customHeight="1" x14ac:dyDescent="0.15">
      <c r="A34" s="48"/>
      <c r="B34" s="56" t="s">
        <v>179</v>
      </c>
      <c r="C34" s="56" t="s">
        <v>466</v>
      </c>
      <c r="D34" s="106">
        <v>-404</v>
      </c>
      <c r="E34" s="106">
        <v>-484</v>
      </c>
      <c r="F34" s="106">
        <v>-487</v>
      </c>
      <c r="G34" s="106">
        <v>-647</v>
      </c>
      <c r="H34" s="106">
        <v>-810</v>
      </c>
      <c r="I34" s="106">
        <v>-570</v>
      </c>
      <c r="J34" s="106">
        <v>-567</v>
      </c>
      <c r="K34" s="106">
        <v>-567</v>
      </c>
      <c r="L34" s="106">
        <v>-1</v>
      </c>
      <c r="M34" s="106" t="s">
        <v>516</v>
      </c>
      <c r="N34" s="216">
        <v>-485</v>
      </c>
      <c r="O34" s="104">
        <v>-728</v>
      </c>
      <c r="P34" s="104">
        <v>-1214</v>
      </c>
      <c r="Q34" s="105">
        <v>-1375</v>
      </c>
    </row>
    <row r="35" spans="1:22" s="36" customFormat="1" ht="15" customHeight="1" x14ac:dyDescent="0.15">
      <c r="A35" s="48"/>
      <c r="B35" s="56" t="s">
        <v>354</v>
      </c>
      <c r="C35" s="56" t="s">
        <v>467</v>
      </c>
      <c r="D35" s="106" t="s">
        <v>294</v>
      </c>
      <c r="E35" s="106" t="s">
        <v>294</v>
      </c>
      <c r="F35" s="216" t="s">
        <v>294</v>
      </c>
      <c r="G35" s="216">
        <v>-167</v>
      </c>
      <c r="H35" s="106">
        <v>-342</v>
      </c>
      <c r="I35" s="106">
        <v>-431</v>
      </c>
      <c r="J35" s="106">
        <v>-455</v>
      </c>
      <c r="K35" s="106">
        <v>-422</v>
      </c>
      <c r="L35" s="106">
        <v>-397</v>
      </c>
      <c r="M35" s="106">
        <v>-215</v>
      </c>
      <c r="N35" s="106">
        <v>-157</v>
      </c>
      <c r="O35" s="106">
        <v>-45</v>
      </c>
      <c r="P35" s="106">
        <v>-46</v>
      </c>
      <c r="Q35" s="107">
        <v>-48</v>
      </c>
    </row>
    <row r="36" spans="1:22" s="36" customFormat="1" ht="15" customHeight="1" x14ac:dyDescent="0.15">
      <c r="A36" s="48"/>
      <c r="B36" s="56" t="s">
        <v>468</v>
      </c>
      <c r="C36" s="56" t="s">
        <v>422</v>
      </c>
      <c r="D36" s="106" t="s">
        <v>294</v>
      </c>
      <c r="E36" s="106" t="s">
        <v>294</v>
      </c>
      <c r="F36" s="216" t="s">
        <v>294</v>
      </c>
      <c r="G36" s="216" t="s">
        <v>294</v>
      </c>
      <c r="H36" s="216" t="s">
        <v>294</v>
      </c>
      <c r="I36" s="216" t="s">
        <v>294</v>
      </c>
      <c r="J36" s="104" t="s">
        <v>294</v>
      </c>
      <c r="K36" s="104" t="s">
        <v>294</v>
      </c>
      <c r="L36" s="104">
        <v>-23</v>
      </c>
      <c r="M36" s="106" t="s">
        <v>294</v>
      </c>
      <c r="N36" s="104" t="s">
        <v>294</v>
      </c>
      <c r="O36" s="104" t="s">
        <v>294</v>
      </c>
      <c r="P36" s="104" t="s">
        <v>294</v>
      </c>
      <c r="Q36" s="105" t="s">
        <v>294</v>
      </c>
    </row>
    <row r="37" spans="1:22" s="36" customFormat="1" ht="15" customHeight="1" x14ac:dyDescent="0.15">
      <c r="A37" s="550" t="s">
        <v>178</v>
      </c>
      <c r="B37" s="550"/>
      <c r="C37" s="183" t="s">
        <v>143</v>
      </c>
      <c r="D37" s="184">
        <v>-402</v>
      </c>
      <c r="E37" s="184">
        <v>-484</v>
      </c>
      <c r="F37" s="184">
        <v>-487</v>
      </c>
      <c r="G37" s="184">
        <v>-815</v>
      </c>
      <c r="H37" s="184">
        <v>-1152</v>
      </c>
      <c r="I37" s="324">
        <v>-1001</v>
      </c>
      <c r="J37" s="324">
        <v>-1022</v>
      </c>
      <c r="K37" s="324">
        <v>-989</v>
      </c>
      <c r="L37" s="324">
        <v>1022</v>
      </c>
      <c r="M37" s="324">
        <v>4640</v>
      </c>
      <c r="N37" s="324">
        <v>-6943</v>
      </c>
      <c r="O37" s="324">
        <v>-773</v>
      </c>
      <c r="P37" s="324">
        <v>-1260</v>
      </c>
      <c r="Q37" s="299">
        <v>-1424</v>
      </c>
    </row>
    <row r="38" spans="1:22" s="36" customFormat="1" ht="15" customHeight="1" x14ac:dyDescent="0.15">
      <c r="A38" s="552" t="s">
        <v>249</v>
      </c>
      <c r="B38" s="552"/>
      <c r="C38" s="108" t="s">
        <v>227</v>
      </c>
      <c r="D38" s="104">
        <v>13</v>
      </c>
      <c r="E38" s="104">
        <v>2</v>
      </c>
      <c r="F38" s="104" t="s">
        <v>295</v>
      </c>
      <c r="G38" s="109">
        <v>-3</v>
      </c>
      <c r="H38" s="109">
        <v>-1</v>
      </c>
      <c r="I38" s="106">
        <v>-3</v>
      </c>
      <c r="J38" s="106">
        <v>5</v>
      </c>
      <c r="K38" s="106">
        <v>7</v>
      </c>
      <c r="L38" s="106">
        <v>-26</v>
      </c>
      <c r="M38" s="106">
        <v>1</v>
      </c>
      <c r="N38" s="106">
        <v>-17</v>
      </c>
      <c r="O38" s="104">
        <v>10</v>
      </c>
      <c r="P38" s="104">
        <v>-41</v>
      </c>
      <c r="Q38" s="105">
        <v>5</v>
      </c>
    </row>
    <row r="39" spans="1:22" s="36" customFormat="1" ht="15" customHeight="1" x14ac:dyDescent="0.15">
      <c r="A39" s="552" t="s">
        <v>41</v>
      </c>
      <c r="B39" s="552"/>
      <c r="C39" s="108" t="s">
        <v>228</v>
      </c>
      <c r="D39" s="109">
        <v>1433</v>
      </c>
      <c r="E39" s="109">
        <v>-199</v>
      </c>
      <c r="F39" s="109">
        <v>76</v>
      </c>
      <c r="G39" s="109">
        <v>-810</v>
      </c>
      <c r="H39" s="109">
        <v>-1028</v>
      </c>
      <c r="I39" s="325">
        <v>2137</v>
      </c>
      <c r="J39" s="325">
        <v>2061</v>
      </c>
      <c r="K39" s="325">
        <v>-1915</v>
      </c>
      <c r="L39" s="325">
        <v>-2177</v>
      </c>
      <c r="M39" s="325">
        <v>2446</v>
      </c>
      <c r="N39" s="325">
        <v>-742</v>
      </c>
      <c r="O39" s="325">
        <v>1563</v>
      </c>
      <c r="P39" s="325">
        <v>693</v>
      </c>
      <c r="Q39" s="301">
        <v>2369</v>
      </c>
    </row>
    <row r="40" spans="1:22" s="36" customFormat="1" ht="15" customHeight="1" x14ac:dyDescent="0.15">
      <c r="A40" s="550" t="s">
        <v>197</v>
      </c>
      <c r="B40" s="550"/>
      <c r="C40" s="183" t="s">
        <v>85</v>
      </c>
      <c r="D40" s="184">
        <v>5879</v>
      </c>
      <c r="E40" s="184">
        <v>7312</v>
      </c>
      <c r="F40" s="184">
        <v>7113</v>
      </c>
      <c r="G40" s="184">
        <v>7189</v>
      </c>
      <c r="H40" s="184">
        <v>6379</v>
      </c>
      <c r="I40" s="324">
        <v>5351</v>
      </c>
      <c r="J40" s="324">
        <v>7489</v>
      </c>
      <c r="K40" s="324">
        <v>9550</v>
      </c>
      <c r="L40" s="324">
        <v>7634</v>
      </c>
      <c r="M40" s="324">
        <v>5456</v>
      </c>
      <c r="N40" s="324">
        <v>7903</v>
      </c>
      <c r="O40" s="324">
        <v>7303</v>
      </c>
      <c r="P40" s="324">
        <v>8867</v>
      </c>
      <c r="Q40" s="299">
        <v>9560</v>
      </c>
    </row>
    <row r="41" spans="1:22" s="36" customFormat="1" ht="15" customHeight="1" x14ac:dyDescent="0.15">
      <c r="A41" s="485"/>
      <c r="B41" s="485" t="s">
        <v>519</v>
      </c>
      <c r="C41" s="486"/>
      <c r="D41" s="487"/>
      <c r="E41" s="487" t="s">
        <v>294</v>
      </c>
      <c r="F41" s="487" t="s">
        <v>294</v>
      </c>
      <c r="G41" s="487" t="s">
        <v>294</v>
      </c>
      <c r="H41" s="487" t="s">
        <v>294</v>
      </c>
      <c r="I41" s="487" t="s">
        <v>294</v>
      </c>
      <c r="J41" s="487" t="s">
        <v>294</v>
      </c>
      <c r="K41" s="487" t="s">
        <v>294</v>
      </c>
      <c r="L41" s="487" t="s">
        <v>294</v>
      </c>
      <c r="M41" s="487" t="s">
        <v>294</v>
      </c>
      <c r="N41" s="494">
        <v>142</v>
      </c>
      <c r="O41" s="494" t="s">
        <v>296</v>
      </c>
      <c r="P41" s="494" t="s">
        <v>296</v>
      </c>
      <c r="Q41" s="488" t="s">
        <v>533</v>
      </c>
    </row>
    <row r="42" spans="1:22" s="36" customFormat="1" ht="15" customHeight="1" x14ac:dyDescent="0.15">
      <c r="A42" s="551" t="s">
        <v>198</v>
      </c>
      <c r="B42" s="551"/>
      <c r="C42" s="185" t="s">
        <v>86</v>
      </c>
      <c r="D42" s="186">
        <v>7312</v>
      </c>
      <c r="E42" s="186">
        <v>7113</v>
      </c>
      <c r="F42" s="186">
        <v>7189</v>
      </c>
      <c r="G42" s="186">
        <v>6379</v>
      </c>
      <c r="H42" s="186">
        <v>5351</v>
      </c>
      <c r="I42" s="326">
        <v>7489</v>
      </c>
      <c r="J42" s="326">
        <v>9550</v>
      </c>
      <c r="K42" s="326">
        <v>7634</v>
      </c>
      <c r="L42" s="326">
        <v>5456</v>
      </c>
      <c r="M42" s="326">
        <v>7903</v>
      </c>
      <c r="N42" s="326">
        <v>7303</v>
      </c>
      <c r="O42" s="326">
        <v>8867</v>
      </c>
      <c r="P42" s="326">
        <v>9560</v>
      </c>
      <c r="Q42" s="300">
        <v>11930</v>
      </c>
    </row>
    <row r="43" spans="1:22" ht="10.5" customHeight="1" x14ac:dyDescent="0.15">
      <c r="A43" s="32"/>
      <c r="B43" s="51"/>
      <c r="C43" s="32"/>
      <c r="D43" s="111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1:22" s="36" customFormat="1" ht="10.5" customHeight="1" x14ac:dyDescent="0.15">
      <c r="A44" s="112"/>
      <c r="B44" s="113"/>
      <c r="C44" s="112"/>
    </row>
    <row r="45" spans="1:22" s="36" customFormat="1" ht="10.5" x14ac:dyDescent="0.15">
      <c r="A45" s="112"/>
      <c r="B45" s="112"/>
      <c r="C45" s="112"/>
    </row>
    <row r="46" spans="1:22" s="36" customFormat="1" ht="10.5" x14ac:dyDescent="0.15">
      <c r="A46" s="112"/>
      <c r="B46" s="112"/>
      <c r="C46" s="112"/>
    </row>
    <row r="47" spans="1:22" s="36" customFormat="1" ht="11.25" x14ac:dyDescent="0.15">
      <c r="A47" s="112"/>
      <c r="B47" s="112"/>
      <c r="C47" s="112"/>
      <c r="V47" s="63"/>
    </row>
    <row r="48" spans="1:22" s="38" customFormat="1" ht="11.25" x14ac:dyDescent="0.15">
      <c r="A48" s="114"/>
      <c r="B48" s="114"/>
      <c r="C48" s="114"/>
    </row>
    <row r="49" spans="1:3" s="38" customFormat="1" ht="11.25" x14ac:dyDescent="0.15">
      <c r="A49" s="114"/>
      <c r="B49" s="114"/>
      <c r="C49" s="114"/>
    </row>
    <row r="50" spans="1:3" s="38" customFormat="1" ht="11.25" x14ac:dyDescent="0.15">
      <c r="A50" s="114"/>
      <c r="B50" s="114"/>
      <c r="C50" s="114"/>
    </row>
    <row r="51" spans="1:3" s="38" customFormat="1" ht="11.25" x14ac:dyDescent="0.15">
      <c r="A51" s="114"/>
      <c r="B51" s="114"/>
      <c r="C51" s="114"/>
    </row>
    <row r="52" spans="1:3" s="38" customFormat="1" ht="11.25" x14ac:dyDescent="0.15">
      <c r="A52" s="114"/>
      <c r="B52" s="114"/>
      <c r="C52" s="114"/>
    </row>
  </sheetData>
  <mergeCells count="8">
    <mergeCell ref="A42:B42"/>
    <mergeCell ref="A6:B6"/>
    <mergeCell ref="A39:B39"/>
    <mergeCell ref="A40:B40"/>
    <mergeCell ref="A24:B24"/>
    <mergeCell ref="A25:B25"/>
    <mergeCell ref="A37:B37"/>
    <mergeCell ref="A38:B38"/>
  </mergeCells>
  <phoneticPr fontId="2"/>
  <pageMargins left="0.31496062992125984" right="0.11811023622047245" top="0.98425196850393704" bottom="0.51181102362204722" header="0.51181102362204722" footer="0.51181102362204722"/>
  <pageSetup paperSize="9" scale="82" orientation="landscape" r:id="rId1"/>
  <headerFooter alignWithMargins="0"/>
  <colBreaks count="1" manualBreakCount="1">
    <brk id="17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39997558519241921"/>
    <pageSetUpPr fitToPage="1"/>
  </sheetPr>
  <dimension ref="A1:S61"/>
  <sheetViews>
    <sheetView showGridLines="0" zoomScaleNormal="100" zoomScaleSheetLayoutView="100" workbookViewId="0">
      <pane xSplit="3" topLeftCell="H1" activePane="topRight" state="frozen"/>
      <selection activeCell="B1" sqref="B1"/>
      <selection pane="topRight" activeCell="B1" sqref="B1"/>
    </sheetView>
  </sheetViews>
  <sheetFormatPr defaultColWidth="9" defaultRowHeight="13.5" x14ac:dyDescent="0.15"/>
  <cols>
    <col min="1" max="1" width="1" style="32" customWidth="1"/>
    <col min="2" max="2" width="18" style="32" customWidth="1"/>
    <col min="3" max="3" width="26.625" style="32" customWidth="1"/>
    <col min="4" max="7" width="10.625" style="32" hidden="1" customWidth="1"/>
    <col min="8" max="10" width="10.625" style="32" customWidth="1"/>
    <col min="11" max="11" width="10.125" style="32" customWidth="1"/>
    <col min="12" max="12" width="9.875" style="32" bestFit="1" customWidth="1"/>
    <col min="13" max="13" width="9" style="32"/>
    <col min="14" max="14" width="10.125" style="32" bestFit="1" customWidth="1"/>
    <col min="15" max="18" width="10.875" style="32" customWidth="1"/>
    <col min="19" max="16384" width="9" style="32"/>
  </cols>
  <sheetData>
    <row r="1" spans="1:18" ht="13.5" customHeight="1" x14ac:dyDescent="0.15"/>
    <row r="2" spans="1:18" ht="22.5" customHeight="1" x14ac:dyDescent="0.15">
      <c r="A2" s="147"/>
      <c r="B2" s="33" t="s">
        <v>391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516"/>
      <c r="R2" s="516"/>
    </row>
    <row r="3" spans="1:18" s="10" customFormat="1" ht="22.5" customHeight="1" x14ac:dyDescent="0.15">
      <c r="A3" s="12"/>
      <c r="B3" s="13" t="s">
        <v>289</v>
      </c>
      <c r="C3" s="14"/>
      <c r="F3" s="496" t="s">
        <v>453</v>
      </c>
      <c r="G3" s="497"/>
      <c r="H3" s="498"/>
      <c r="I3" s="499"/>
      <c r="J3" s="499"/>
      <c r="K3" s="499"/>
      <c r="L3" s="499" t="s">
        <v>421</v>
      </c>
      <c r="M3" s="499"/>
      <c r="N3" s="499"/>
      <c r="O3" s="499"/>
      <c r="P3" s="499"/>
      <c r="Q3" s="64"/>
      <c r="R3" s="64" t="s">
        <v>63</v>
      </c>
    </row>
    <row r="4" spans="1:18" s="18" customFormat="1" ht="11.25" customHeight="1" x14ac:dyDescent="0.15">
      <c r="A4" s="9"/>
      <c r="B4" s="9"/>
      <c r="C4" s="9"/>
      <c r="D4" s="176"/>
      <c r="E4" s="176"/>
      <c r="F4" s="554" t="s">
        <v>536</v>
      </c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</row>
    <row r="5" spans="1:18" s="36" customFormat="1" ht="11.25" customHeight="1" x14ac:dyDescent="0.15">
      <c r="A5" s="42"/>
      <c r="B5" s="42"/>
      <c r="C5" s="42"/>
      <c r="D5" s="177" t="s">
        <v>520</v>
      </c>
      <c r="E5" s="177" t="s">
        <v>521</v>
      </c>
      <c r="F5" s="507" t="s">
        <v>543</v>
      </c>
      <c r="G5" s="507" t="s">
        <v>544</v>
      </c>
      <c r="H5" s="507" t="s">
        <v>522</v>
      </c>
      <c r="I5" s="507" t="s">
        <v>523</v>
      </c>
      <c r="J5" s="507" t="s">
        <v>524</v>
      </c>
      <c r="K5" s="507" t="s">
        <v>525</v>
      </c>
      <c r="L5" s="507" t="s">
        <v>526</v>
      </c>
      <c r="M5" s="507" t="s">
        <v>527</v>
      </c>
      <c r="N5" s="507" t="s">
        <v>541</v>
      </c>
      <c r="O5" s="507" t="s">
        <v>542</v>
      </c>
      <c r="P5" s="507" t="s">
        <v>539</v>
      </c>
      <c r="Q5" s="508" t="s">
        <v>557</v>
      </c>
      <c r="R5" s="508" t="s">
        <v>559</v>
      </c>
    </row>
    <row r="6" spans="1:18" s="36" customFormat="1" ht="15" customHeight="1" x14ac:dyDescent="0.15">
      <c r="A6" s="81" t="s">
        <v>164</v>
      </c>
      <c r="B6" s="81"/>
      <c r="C6" s="82" t="s">
        <v>136</v>
      </c>
      <c r="D6" s="83">
        <v>11073</v>
      </c>
      <c r="E6" s="83">
        <v>11033</v>
      </c>
      <c r="F6" s="86">
        <v>12196</v>
      </c>
      <c r="G6" s="86">
        <v>13125</v>
      </c>
      <c r="H6" s="86">
        <v>15338</v>
      </c>
      <c r="I6" s="86">
        <v>14698</v>
      </c>
      <c r="J6" s="86">
        <v>16150</v>
      </c>
      <c r="K6" s="86">
        <v>15363</v>
      </c>
      <c r="L6" s="86">
        <v>14485</v>
      </c>
      <c r="M6" s="86">
        <v>15775</v>
      </c>
      <c r="N6" s="86">
        <v>15188</v>
      </c>
      <c r="O6" s="86">
        <v>11353</v>
      </c>
      <c r="P6" s="86">
        <v>11455</v>
      </c>
      <c r="Q6" s="492">
        <v>11169</v>
      </c>
      <c r="R6" s="91">
        <v>11000</v>
      </c>
    </row>
    <row r="7" spans="1:18" s="36" customFormat="1" ht="15" customHeight="1" x14ac:dyDescent="0.15">
      <c r="A7" s="42" t="s">
        <v>165</v>
      </c>
      <c r="B7" s="42"/>
      <c r="C7" s="85" t="s">
        <v>137</v>
      </c>
      <c r="D7" s="86">
        <v>8150</v>
      </c>
      <c r="E7" s="86">
        <v>8301</v>
      </c>
      <c r="F7" s="86">
        <v>9328</v>
      </c>
      <c r="G7" s="86">
        <v>10070</v>
      </c>
      <c r="H7" s="86">
        <v>11659</v>
      </c>
      <c r="I7" s="86">
        <v>11718</v>
      </c>
      <c r="J7" s="86">
        <v>12936</v>
      </c>
      <c r="K7" s="86">
        <v>11735</v>
      </c>
      <c r="L7" s="86">
        <v>10218</v>
      </c>
      <c r="M7" s="86">
        <v>11100</v>
      </c>
      <c r="N7" s="86">
        <v>9665</v>
      </c>
      <c r="O7" s="398">
        <v>7258</v>
      </c>
      <c r="P7" s="398">
        <v>7045</v>
      </c>
      <c r="Q7" s="350">
        <v>6653</v>
      </c>
      <c r="R7" s="350" t="s">
        <v>377</v>
      </c>
    </row>
    <row r="8" spans="1:18" s="36" customFormat="1" ht="15" customHeight="1" x14ac:dyDescent="0.15">
      <c r="A8" s="19" t="s">
        <v>166</v>
      </c>
      <c r="B8" s="19"/>
      <c r="C8" s="23" t="s">
        <v>225</v>
      </c>
      <c r="D8" s="90">
        <v>2922</v>
      </c>
      <c r="E8" s="90">
        <v>2732</v>
      </c>
      <c r="F8" s="90">
        <v>2868</v>
      </c>
      <c r="G8" s="90">
        <v>3055</v>
      </c>
      <c r="H8" s="90">
        <v>3678</v>
      </c>
      <c r="I8" s="90">
        <v>2979</v>
      </c>
      <c r="J8" s="90">
        <v>3214</v>
      </c>
      <c r="K8" s="90">
        <v>3627</v>
      </c>
      <c r="L8" s="90">
        <v>4267</v>
      </c>
      <c r="M8" s="90">
        <v>4675</v>
      </c>
      <c r="N8" s="90">
        <v>5523</v>
      </c>
      <c r="O8" s="398">
        <v>4094</v>
      </c>
      <c r="P8" s="398">
        <v>4410</v>
      </c>
      <c r="Q8" s="350">
        <v>4515</v>
      </c>
      <c r="R8" s="350" t="s">
        <v>377</v>
      </c>
    </row>
    <row r="9" spans="1:18" s="36" customFormat="1" ht="15" customHeight="1" x14ac:dyDescent="0.15">
      <c r="A9" s="19" t="s">
        <v>167</v>
      </c>
      <c r="B9" s="19"/>
      <c r="C9" s="23" t="s">
        <v>138</v>
      </c>
      <c r="D9" s="90">
        <v>1821</v>
      </c>
      <c r="E9" s="90">
        <v>1790</v>
      </c>
      <c r="F9" s="90">
        <v>1700</v>
      </c>
      <c r="G9" s="90">
        <v>1677</v>
      </c>
      <c r="H9" s="90">
        <v>1663</v>
      </c>
      <c r="I9" s="90">
        <v>1812</v>
      </c>
      <c r="J9" s="90">
        <v>2204</v>
      </c>
      <c r="K9" s="90">
        <v>2337</v>
      </c>
      <c r="L9" s="90">
        <v>2532</v>
      </c>
      <c r="M9" s="90">
        <v>2985</v>
      </c>
      <c r="N9" s="90">
        <v>2806</v>
      </c>
      <c r="O9" s="398">
        <v>2861</v>
      </c>
      <c r="P9" s="398">
        <v>2856</v>
      </c>
      <c r="Q9" s="350">
        <v>2848</v>
      </c>
      <c r="R9" s="350" t="s">
        <v>377</v>
      </c>
    </row>
    <row r="10" spans="1:18" s="36" customFormat="1" ht="15" customHeight="1" x14ac:dyDescent="0.15">
      <c r="A10" s="19" t="s">
        <v>169</v>
      </c>
      <c r="B10" s="19"/>
      <c r="C10" s="23" t="s">
        <v>139</v>
      </c>
      <c r="D10" s="90">
        <v>1101</v>
      </c>
      <c r="E10" s="90">
        <v>941</v>
      </c>
      <c r="F10" s="90">
        <v>1168</v>
      </c>
      <c r="G10" s="90">
        <v>1377</v>
      </c>
      <c r="H10" s="90">
        <v>2014</v>
      </c>
      <c r="I10" s="90">
        <v>1167</v>
      </c>
      <c r="J10" s="90">
        <v>1010</v>
      </c>
      <c r="K10" s="90">
        <v>1290</v>
      </c>
      <c r="L10" s="90">
        <v>1734</v>
      </c>
      <c r="M10" s="90">
        <v>1689</v>
      </c>
      <c r="N10" s="90">
        <v>2717</v>
      </c>
      <c r="O10" s="90">
        <v>1232</v>
      </c>
      <c r="P10" s="90">
        <v>1553</v>
      </c>
      <c r="Q10" s="91">
        <v>1667</v>
      </c>
      <c r="R10" s="91">
        <v>700</v>
      </c>
    </row>
    <row r="11" spans="1:18" s="36" customFormat="1" ht="15" customHeight="1" x14ac:dyDescent="0.15">
      <c r="A11" s="19" t="s">
        <v>172</v>
      </c>
      <c r="B11" s="19"/>
      <c r="C11" s="23" t="s">
        <v>140</v>
      </c>
      <c r="D11" s="90">
        <v>1135</v>
      </c>
      <c r="E11" s="90">
        <v>978</v>
      </c>
      <c r="F11" s="90">
        <v>1202</v>
      </c>
      <c r="G11" s="90">
        <v>1382</v>
      </c>
      <c r="H11" s="90">
        <v>2039</v>
      </c>
      <c r="I11" s="90">
        <v>1175</v>
      </c>
      <c r="J11" s="90">
        <v>1042</v>
      </c>
      <c r="K11" s="90">
        <v>1321</v>
      </c>
      <c r="L11" s="90">
        <v>1738</v>
      </c>
      <c r="M11" s="90">
        <v>1644</v>
      </c>
      <c r="N11" s="90">
        <v>2695</v>
      </c>
      <c r="O11" s="90">
        <v>1237</v>
      </c>
      <c r="P11" s="90">
        <v>1556</v>
      </c>
      <c r="Q11" s="91">
        <v>1675</v>
      </c>
      <c r="R11" s="91">
        <v>700</v>
      </c>
    </row>
    <row r="12" spans="1:18" s="36" customFormat="1" ht="15" customHeight="1" x14ac:dyDescent="0.15">
      <c r="A12" s="19" t="s">
        <v>173</v>
      </c>
      <c r="B12" s="19"/>
      <c r="C12" s="26" t="s">
        <v>224</v>
      </c>
      <c r="D12" s="92">
        <v>1069</v>
      </c>
      <c r="E12" s="92">
        <v>935</v>
      </c>
      <c r="F12" s="92">
        <v>466</v>
      </c>
      <c r="G12" s="92">
        <v>1294</v>
      </c>
      <c r="H12" s="92">
        <v>1893</v>
      </c>
      <c r="I12" s="92">
        <v>1197</v>
      </c>
      <c r="J12" s="92">
        <v>1028</v>
      </c>
      <c r="K12" s="92">
        <v>1318</v>
      </c>
      <c r="L12" s="92">
        <v>1849</v>
      </c>
      <c r="M12" s="92">
        <v>1472</v>
      </c>
      <c r="N12" s="92">
        <v>2643</v>
      </c>
      <c r="O12" s="398">
        <v>1237</v>
      </c>
      <c r="P12" s="398">
        <v>1576</v>
      </c>
      <c r="Q12" s="350">
        <v>1674</v>
      </c>
      <c r="R12" s="350" t="s">
        <v>377</v>
      </c>
    </row>
    <row r="13" spans="1:18" s="36" customFormat="1" ht="15" customHeight="1" x14ac:dyDescent="0.15">
      <c r="A13" s="415" t="s">
        <v>507</v>
      </c>
      <c r="B13" s="150"/>
      <c r="C13" s="140" t="s">
        <v>141</v>
      </c>
      <c r="D13" s="178">
        <v>606</v>
      </c>
      <c r="E13" s="178">
        <v>525</v>
      </c>
      <c r="F13" s="178">
        <v>261</v>
      </c>
      <c r="G13" s="178">
        <v>742</v>
      </c>
      <c r="H13" s="178">
        <v>1104</v>
      </c>
      <c r="I13" s="178">
        <v>719</v>
      </c>
      <c r="J13" s="178">
        <v>580</v>
      </c>
      <c r="K13" s="178">
        <v>812</v>
      </c>
      <c r="L13" s="178">
        <v>1171</v>
      </c>
      <c r="M13" s="178">
        <v>955</v>
      </c>
      <c r="N13" s="178">
        <v>1963</v>
      </c>
      <c r="O13" s="178">
        <v>1012</v>
      </c>
      <c r="P13" s="178">
        <v>1375</v>
      </c>
      <c r="Q13" s="179">
        <v>1351</v>
      </c>
      <c r="R13" s="179">
        <v>560</v>
      </c>
    </row>
    <row r="14" spans="1:18" ht="15" customHeight="1" x14ac:dyDescent="0.15">
      <c r="A14" s="553" t="s">
        <v>87</v>
      </c>
      <c r="B14" s="553"/>
      <c r="C14" s="60" t="s">
        <v>106</v>
      </c>
      <c r="D14" s="198">
        <v>1833</v>
      </c>
      <c r="E14" s="198">
        <v>1143</v>
      </c>
      <c r="F14" s="198">
        <v>1999</v>
      </c>
      <c r="G14" s="198">
        <v>1583</v>
      </c>
      <c r="H14" s="198">
        <v>632</v>
      </c>
      <c r="I14" s="198">
        <v>1124</v>
      </c>
      <c r="J14" s="198">
        <v>1415</v>
      </c>
      <c r="K14" s="198">
        <v>1673</v>
      </c>
      <c r="L14" s="198">
        <v>569</v>
      </c>
      <c r="M14" s="198">
        <v>-4468</v>
      </c>
      <c r="N14" s="198">
        <v>3538</v>
      </c>
      <c r="O14" s="198">
        <v>1190</v>
      </c>
      <c r="P14" s="198">
        <v>1347</v>
      </c>
      <c r="Q14" s="542">
        <v>2747</v>
      </c>
      <c r="R14" s="495"/>
    </row>
    <row r="15" spans="1:18" s="36" customFormat="1" ht="15" customHeight="1" x14ac:dyDescent="0.15">
      <c r="A15" s="555" t="s">
        <v>177</v>
      </c>
      <c r="B15" s="555"/>
      <c r="C15" s="56" t="s">
        <v>112</v>
      </c>
      <c r="D15" s="106">
        <v>-897</v>
      </c>
      <c r="E15" s="106">
        <v>-34</v>
      </c>
      <c r="F15" s="106">
        <v>-624</v>
      </c>
      <c r="G15" s="106">
        <v>-1599</v>
      </c>
      <c r="H15" s="106">
        <v>-1179</v>
      </c>
      <c r="I15" s="106">
        <v>-522</v>
      </c>
      <c r="J15" s="106">
        <v>-624</v>
      </c>
      <c r="K15" s="106">
        <v>-836</v>
      </c>
      <c r="L15" s="106">
        <v>-1900</v>
      </c>
      <c r="M15" s="106">
        <v>-442</v>
      </c>
      <c r="N15" s="106">
        <v>-897</v>
      </c>
      <c r="O15" s="106">
        <v>-144</v>
      </c>
      <c r="P15" s="106">
        <v>21</v>
      </c>
      <c r="Q15" s="107">
        <v>-209</v>
      </c>
      <c r="R15" s="376"/>
    </row>
    <row r="16" spans="1:18" s="36" customFormat="1" ht="15" customHeight="1" x14ac:dyDescent="0.15">
      <c r="A16" s="556" t="s">
        <v>178</v>
      </c>
      <c r="B16" s="556"/>
      <c r="C16" s="58" t="s">
        <v>143</v>
      </c>
      <c r="D16" s="199">
        <v>-402</v>
      </c>
      <c r="E16" s="199">
        <v>-483</v>
      </c>
      <c r="F16" s="199">
        <v>-486</v>
      </c>
      <c r="G16" s="199">
        <v>-703</v>
      </c>
      <c r="H16" s="199">
        <v>-808</v>
      </c>
      <c r="I16" s="199">
        <v>-609</v>
      </c>
      <c r="J16" s="199">
        <v>-639</v>
      </c>
      <c r="K16" s="199">
        <v>-619</v>
      </c>
      <c r="L16" s="199">
        <v>-199</v>
      </c>
      <c r="M16" s="199">
        <v>5655</v>
      </c>
      <c r="N16" s="199">
        <v>-1111</v>
      </c>
      <c r="O16" s="199">
        <v>-588</v>
      </c>
      <c r="P16" s="199">
        <v>-590</v>
      </c>
      <c r="Q16" s="517">
        <v>-752</v>
      </c>
      <c r="R16" s="376"/>
    </row>
    <row r="17" spans="1:18" s="36" customFormat="1" ht="15" customHeight="1" x14ac:dyDescent="0.15">
      <c r="A17" s="550" t="s">
        <v>197</v>
      </c>
      <c r="B17" s="550"/>
      <c r="C17" s="183" t="s">
        <v>85</v>
      </c>
      <c r="D17" s="184">
        <v>5879</v>
      </c>
      <c r="E17" s="184">
        <v>7312</v>
      </c>
      <c r="F17" s="184">
        <v>7113</v>
      </c>
      <c r="G17" s="184">
        <v>7189</v>
      </c>
      <c r="H17" s="184">
        <v>6379</v>
      </c>
      <c r="I17" s="184">
        <v>5351</v>
      </c>
      <c r="J17" s="184">
        <v>7489</v>
      </c>
      <c r="K17" s="184">
        <v>9550</v>
      </c>
      <c r="L17" s="184">
        <v>7634</v>
      </c>
      <c r="M17" s="184">
        <v>5456</v>
      </c>
      <c r="N17" s="184">
        <v>7903</v>
      </c>
      <c r="O17" s="184">
        <v>7303</v>
      </c>
      <c r="P17" s="184">
        <v>8867</v>
      </c>
      <c r="Q17" s="518">
        <v>9560</v>
      </c>
      <c r="R17" s="376"/>
    </row>
    <row r="18" spans="1:18" s="36" customFormat="1" ht="15" customHeight="1" x14ac:dyDescent="0.15">
      <c r="A18" s="551" t="s">
        <v>198</v>
      </c>
      <c r="B18" s="551"/>
      <c r="C18" s="185" t="s">
        <v>86</v>
      </c>
      <c r="D18" s="186">
        <v>6412</v>
      </c>
      <c r="E18" s="186">
        <v>7944</v>
      </c>
      <c r="F18" s="186">
        <v>8000</v>
      </c>
      <c r="G18" s="186">
        <v>6466</v>
      </c>
      <c r="H18" s="186">
        <v>5022</v>
      </c>
      <c r="I18" s="186">
        <v>5343</v>
      </c>
      <c r="J18" s="186">
        <v>7645</v>
      </c>
      <c r="K18" s="186">
        <v>9775</v>
      </c>
      <c r="L18" s="186">
        <v>6099</v>
      </c>
      <c r="M18" s="186">
        <v>6195</v>
      </c>
      <c r="N18" s="186">
        <v>9576</v>
      </c>
      <c r="O18" s="186">
        <v>7775</v>
      </c>
      <c r="P18" s="186">
        <v>9599</v>
      </c>
      <c r="Q18" s="519">
        <v>11309</v>
      </c>
      <c r="R18" s="376"/>
    </row>
    <row r="19" spans="1:18" ht="9.75" customHeight="1" x14ac:dyDescent="0.15">
      <c r="A19" s="124"/>
      <c r="B19" s="124"/>
      <c r="C19" s="125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</row>
    <row r="22" spans="1:18" ht="11.25" customHeight="1" x14ac:dyDescent="0.15">
      <c r="A22" s="9"/>
      <c r="B22" s="9"/>
      <c r="C22" s="20"/>
      <c r="D22" s="176"/>
      <c r="E22" s="176"/>
      <c r="F22" s="557" t="s">
        <v>537</v>
      </c>
      <c r="G22" s="558"/>
      <c r="H22" s="558"/>
      <c r="I22" s="558"/>
      <c r="J22" s="558"/>
      <c r="K22" s="558"/>
      <c r="L22" s="558"/>
      <c r="M22" s="558"/>
      <c r="N22" s="558"/>
      <c r="O22" s="558"/>
      <c r="P22" s="558"/>
      <c r="Q22" s="558"/>
      <c r="R22" s="559"/>
    </row>
    <row r="23" spans="1:18" ht="11.25" customHeight="1" x14ac:dyDescent="0.15">
      <c r="A23" s="42"/>
      <c r="B23" s="42"/>
      <c r="C23" s="85"/>
      <c r="D23" s="177" t="s">
        <v>438</v>
      </c>
      <c r="E23" s="177" t="s">
        <v>439</v>
      </c>
      <c r="F23" s="506" t="s">
        <v>440</v>
      </c>
      <c r="G23" s="507" t="s">
        <v>441</v>
      </c>
      <c r="H23" s="507" t="s">
        <v>442</v>
      </c>
      <c r="I23" s="507" t="s">
        <v>443</v>
      </c>
      <c r="J23" s="507" t="s">
        <v>444</v>
      </c>
      <c r="K23" s="507" t="s">
        <v>445</v>
      </c>
      <c r="L23" s="507" t="s">
        <v>446</v>
      </c>
      <c r="M23" s="507" t="s">
        <v>508</v>
      </c>
      <c r="N23" s="507" t="s">
        <v>534</v>
      </c>
      <c r="O23" s="507" t="s">
        <v>535</v>
      </c>
      <c r="P23" s="507" t="s">
        <v>540</v>
      </c>
      <c r="Q23" s="508" t="s">
        <v>558</v>
      </c>
      <c r="R23" s="508" t="s">
        <v>560</v>
      </c>
    </row>
    <row r="24" spans="1:18" ht="15" customHeight="1" x14ac:dyDescent="0.15">
      <c r="A24" s="81" t="s">
        <v>164</v>
      </c>
      <c r="B24" s="81"/>
      <c r="C24" s="82" t="s">
        <v>136</v>
      </c>
      <c r="D24" s="83">
        <f t="shared" ref="D24:J24" si="0">ROUNDDOWN(D54,0)</f>
        <v>12485</v>
      </c>
      <c r="E24" s="83">
        <f t="shared" si="0"/>
        <v>13962</v>
      </c>
      <c r="F24" s="86">
        <f t="shared" si="0"/>
        <v>13930</v>
      </c>
      <c r="G24" s="86">
        <f t="shared" si="0"/>
        <v>14858</v>
      </c>
      <c r="H24" s="86">
        <f t="shared" si="0"/>
        <v>17265</v>
      </c>
      <c r="I24" s="86">
        <f t="shared" si="0"/>
        <v>14592</v>
      </c>
      <c r="J24" s="86">
        <f t="shared" si="0"/>
        <v>16349</v>
      </c>
      <c r="K24" s="86">
        <f t="shared" ref="K24:N24" si="1">ROUNDDOWN(K54,0)</f>
        <v>15121</v>
      </c>
      <c r="L24" s="86">
        <f t="shared" si="1"/>
        <v>15307</v>
      </c>
      <c r="M24" s="86">
        <f t="shared" si="1"/>
        <v>15248</v>
      </c>
      <c r="N24" s="86">
        <f t="shared" si="1"/>
        <v>15204</v>
      </c>
      <c r="O24" s="86">
        <f t="shared" ref="O24:P24" si="2">ROUNDDOWN(O54,0)</f>
        <v>12288</v>
      </c>
      <c r="P24" s="86">
        <f t="shared" si="2"/>
        <v>12105</v>
      </c>
      <c r="Q24" s="492">
        <f t="shared" ref="Q24" si="3">ROUNDDOWN(Q54,0)</f>
        <v>11330</v>
      </c>
      <c r="R24" s="492">
        <v>12000</v>
      </c>
    </row>
    <row r="25" spans="1:18" ht="15" customHeight="1" x14ac:dyDescent="0.15">
      <c r="A25" s="42" t="s">
        <v>165</v>
      </c>
      <c r="B25" s="42"/>
      <c r="C25" s="85" t="s">
        <v>137</v>
      </c>
      <c r="D25" s="86">
        <f t="shared" ref="D25:K25" si="4">ROUNDDOWN(D55,0)</f>
        <v>9396</v>
      </c>
      <c r="E25" s="86">
        <f t="shared" si="4"/>
        <v>10408</v>
      </c>
      <c r="F25" s="86">
        <f t="shared" si="4"/>
        <v>10860</v>
      </c>
      <c r="G25" s="86">
        <f t="shared" si="4"/>
        <v>11447</v>
      </c>
      <c r="H25" s="86">
        <f t="shared" si="4"/>
        <v>14064</v>
      </c>
      <c r="I25" s="86">
        <f t="shared" si="4"/>
        <v>11186</v>
      </c>
      <c r="J25" s="86">
        <f t="shared" si="4"/>
        <v>11883</v>
      </c>
      <c r="K25" s="86">
        <f t="shared" si="4"/>
        <v>18233</v>
      </c>
      <c r="L25" s="86">
        <f t="shared" ref="L25:L31" si="5">ROUNDDOWN(L55,0)</f>
        <v>11274</v>
      </c>
      <c r="M25" s="86">
        <f t="shared" ref="M25:M31" si="6">ROUNDDOWN(M55,0)</f>
        <v>9979</v>
      </c>
      <c r="N25" s="86">
        <f t="shared" ref="N25:N30" si="7">ROUNDDOWN(N55,0)</f>
        <v>10191</v>
      </c>
      <c r="O25" s="86">
        <f t="shared" ref="O25:P25" si="8">ROUNDDOWN(O55,0)</f>
        <v>7708</v>
      </c>
      <c r="P25" s="86">
        <f t="shared" si="8"/>
        <v>7220</v>
      </c>
      <c r="Q25" s="492">
        <f t="shared" ref="Q25" si="9">ROUNDDOWN(Q55,0)</f>
        <v>6317</v>
      </c>
      <c r="R25" s="350" t="s">
        <v>377</v>
      </c>
    </row>
    <row r="26" spans="1:18" ht="15" customHeight="1" x14ac:dyDescent="0.15">
      <c r="A26" s="19" t="s">
        <v>166</v>
      </c>
      <c r="B26" s="19"/>
      <c r="C26" s="23" t="s">
        <v>225</v>
      </c>
      <c r="D26" s="90">
        <f t="shared" ref="D26:K26" si="10">ROUNDDOWN(D56,0)</f>
        <v>3089</v>
      </c>
      <c r="E26" s="90">
        <f t="shared" si="10"/>
        <v>3553</v>
      </c>
      <c r="F26" s="90">
        <f t="shared" si="10"/>
        <v>3069</v>
      </c>
      <c r="G26" s="90">
        <f t="shared" si="10"/>
        <v>3411</v>
      </c>
      <c r="H26" s="90">
        <f t="shared" si="10"/>
        <v>3201</v>
      </c>
      <c r="I26" s="90">
        <f t="shared" si="10"/>
        <v>3405</v>
      </c>
      <c r="J26" s="90">
        <f t="shared" si="10"/>
        <v>4465</v>
      </c>
      <c r="K26" s="90">
        <f t="shared" si="10"/>
        <v>-3111</v>
      </c>
      <c r="L26" s="90">
        <f t="shared" si="5"/>
        <v>4032</v>
      </c>
      <c r="M26" s="90">
        <f t="shared" si="6"/>
        <v>5269</v>
      </c>
      <c r="N26" s="90">
        <f t="shared" si="7"/>
        <v>5013</v>
      </c>
      <c r="O26" s="90">
        <f t="shared" ref="O26:P26" si="11">ROUNDDOWN(O56,0)</f>
        <v>4580</v>
      </c>
      <c r="P26" s="90">
        <f t="shared" si="11"/>
        <v>4884</v>
      </c>
      <c r="Q26" s="91">
        <f t="shared" ref="Q26" si="12">ROUNDDOWN(Q56,0)</f>
        <v>5012</v>
      </c>
      <c r="R26" s="350" t="s">
        <v>377</v>
      </c>
    </row>
    <row r="27" spans="1:18" ht="15" customHeight="1" x14ac:dyDescent="0.15">
      <c r="A27" s="19" t="s">
        <v>167</v>
      </c>
      <c r="B27" s="19"/>
      <c r="C27" s="23" t="s">
        <v>138</v>
      </c>
      <c r="D27" s="90">
        <f t="shared" ref="D27:K27" si="13">ROUNDDOWN(D57,0)</f>
        <v>1691</v>
      </c>
      <c r="E27" s="90">
        <f t="shared" si="13"/>
        <v>1923</v>
      </c>
      <c r="F27" s="90">
        <f t="shared" si="13"/>
        <v>1748</v>
      </c>
      <c r="G27" s="90">
        <f t="shared" si="13"/>
        <v>1830</v>
      </c>
      <c r="H27" s="90">
        <f t="shared" si="13"/>
        <v>1805</v>
      </c>
      <c r="I27" s="90">
        <f t="shared" si="13"/>
        <v>1848</v>
      </c>
      <c r="J27" s="90">
        <f t="shared" si="13"/>
        <v>2140</v>
      </c>
      <c r="K27" s="90">
        <f t="shared" si="13"/>
        <v>2302</v>
      </c>
      <c r="L27" s="90">
        <f t="shared" si="5"/>
        <v>3112</v>
      </c>
      <c r="M27" s="90">
        <f t="shared" si="6"/>
        <v>3606</v>
      </c>
      <c r="N27" s="90">
        <f t="shared" si="7"/>
        <v>3368</v>
      </c>
      <c r="O27" s="90">
        <f t="shared" ref="O27:P27" si="14">ROUNDDOWN(O57,0)</f>
        <v>3479</v>
      </c>
      <c r="P27" s="90">
        <f t="shared" si="14"/>
        <v>2989</v>
      </c>
      <c r="Q27" s="91">
        <f t="shared" ref="Q27" si="15">ROUNDDOWN(Q57,0)</f>
        <v>3691</v>
      </c>
      <c r="R27" s="350" t="s">
        <v>377</v>
      </c>
    </row>
    <row r="28" spans="1:18" ht="15" customHeight="1" x14ac:dyDescent="0.15">
      <c r="A28" s="19" t="s">
        <v>169</v>
      </c>
      <c r="B28" s="19"/>
      <c r="C28" s="23" t="s">
        <v>139</v>
      </c>
      <c r="D28" s="90">
        <f t="shared" ref="D28:K28" si="16">ROUNDDOWN(D58,0)</f>
        <v>1398</v>
      </c>
      <c r="E28" s="90">
        <f t="shared" si="16"/>
        <v>1629</v>
      </c>
      <c r="F28" s="90">
        <f t="shared" si="16"/>
        <v>1321</v>
      </c>
      <c r="G28" s="90">
        <f t="shared" si="16"/>
        <v>1580</v>
      </c>
      <c r="H28" s="90">
        <f t="shared" si="16"/>
        <v>1395</v>
      </c>
      <c r="I28" s="90">
        <f t="shared" si="16"/>
        <v>1557</v>
      </c>
      <c r="J28" s="90">
        <f t="shared" si="16"/>
        <v>2324</v>
      </c>
      <c r="K28" s="90">
        <f t="shared" si="16"/>
        <v>-5413</v>
      </c>
      <c r="L28" s="90">
        <f t="shared" si="5"/>
        <v>919</v>
      </c>
      <c r="M28" s="90">
        <f t="shared" si="6"/>
        <v>1662</v>
      </c>
      <c r="N28" s="90">
        <f t="shared" si="7"/>
        <v>1645</v>
      </c>
      <c r="O28" s="90">
        <f t="shared" ref="O28:P28" si="17">ROUNDDOWN(O58,0)</f>
        <v>1100</v>
      </c>
      <c r="P28" s="90">
        <f t="shared" si="17"/>
        <v>1895</v>
      </c>
      <c r="Q28" s="91">
        <f t="shared" ref="Q28" si="18">ROUNDDOWN(Q58,0)</f>
        <v>1321</v>
      </c>
      <c r="R28" s="91">
        <v>1800</v>
      </c>
    </row>
    <row r="29" spans="1:18" ht="15" customHeight="1" x14ac:dyDescent="0.15">
      <c r="A29" s="19" t="s">
        <v>172</v>
      </c>
      <c r="B29" s="19"/>
      <c r="C29" s="23" t="s">
        <v>140</v>
      </c>
      <c r="D29" s="90">
        <f t="shared" ref="D29:K29" si="19">ROUNDDOWN(D59,0)</f>
        <v>1402</v>
      </c>
      <c r="E29" s="90">
        <f t="shared" si="19"/>
        <v>1651</v>
      </c>
      <c r="F29" s="90">
        <f t="shared" si="19"/>
        <v>1321</v>
      </c>
      <c r="G29" s="90">
        <f t="shared" si="19"/>
        <v>1547</v>
      </c>
      <c r="H29" s="90">
        <f t="shared" si="19"/>
        <v>1411</v>
      </c>
      <c r="I29" s="90">
        <f t="shared" si="19"/>
        <v>1560</v>
      </c>
      <c r="J29" s="90">
        <f t="shared" si="19"/>
        <v>2307</v>
      </c>
      <c r="K29" s="90">
        <f t="shared" si="19"/>
        <v>-5403</v>
      </c>
      <c r="L29" s="90">
        <f t="shared" si="5"/>
        <v>831</v>
      </c>
      <c r="M29" s="90">
        <f t="shared" si="6"/>
        <v>1532</v>
      </c>
      <c r="N29" s="90">
        <f t="shared" si="7"/>
        <v>1646</v>
      </c>
      <c r="O29" s="90">
        <f t="shared" ref="O29:P29" si="20">ROUNDDOWN(O59,0)</f>
        <v>1108</v>
      </c>
      <c r="P29" s="90">
        <f t="shared" si="20"/>
        <v>1931</v>
      </c>
      <c r="Q29" s="91">
        <f t="shared" ref="Q29" si="21">ROUNDDOWN(Q59,0)</f>
        <v>1328</v>
      </c>
      <c r="R29" s="91">
        <v>1800</v>
      </c>
    </row>
    <row r="30" spans="1:18" s="36" customFormat="1" ht="15" customHeight="1" x14ac:dyDescent="0.15">
      <c r="A30" s="19" t="s">
        <v>173</v>
      </c>
      <c r="B30" s="19"/>
      <c r="C30" s="23" t="s">
        <v>224</v>
      </c>
      <c r="D30" s="92">
        <f t="shared" ref="D30:K30" si="22">ROUNDDOWN(D60,0)</f>
        <v>1290</v>
      </c>
      <c r="E30" s="92">
        <f t="shared" si="22"/>
        <v>1513</v>
      </c>
      <c r="F30" s="92">
        <f t="shared" si="22"/>
        <v>1263</v>
      </c>
      <c r="G30" s="92">
        <f t="shared" si="22"/>
        <v>1283</v>
      </c>
      <c r="H30" s="92">
        <f t="shared" si="22"/>
        <v>1292</v>
      </c>
      <c r="I30" s="92">
        <f t="shared" si="22"/>
        <v>1549</v>
      </c>
      <c r="J30" s="92">
        <f t="shared" si="22"/>
        <v>2230</v>
      </c>
      <c r="K30" s="92">
        <f t="shared" si="22"/>
        <v>-6433</v>
      </c>
      <c r="L30" s="92">
        <f t="shared" si="5"/>
        <v>-7244</v>
      </c>
      <c r="M30" s="92">
        <f t="shared" si="6"/>
        <v>1218</v>
      </c>
      <c r="N30" s="92">
        <f t="shared" si="7"/>
        <v>3073</v>
      </c>
      <c r="O30" s="92">
        <f t="shared" ref="O30:P30" si="23">ROUNDDOWN(O60,0)</f>
        <v>1094</v>
      </c>
      <c r="P30" s="92">
        <f t="shared" si="23"/>
        <v>-144</v>
      </c>
      <c r="Q30" s="532">
        <f t="shared" ref="Q30" si="24">ROUNDDOWN(Q60,0)</f>
        <v>1309</v>
      </c>
      <c r="R30" s="350" t="s">
        <v>377</v>
      </c>
    </row>
    <row r="31" spans="1:18" ht="15" customHeight="1" x14ac:dyDescent="0.15">
      <c r="A31" s="415" t="s">
        <v>507</v>
      </c>
      <c r="B31" s="150"/>
      <c r="C31" s="140" t="s">
        <v>141</v>
      </c>
      <c r="D31" s="178">
        <f t="shared" ref="D31:K31" si="25">ROUNDDOWN(D61,0)</f>
        <v>768</v>
      </c>
      <c r="E31" s="178">
        <f t="shared" si="25"/>
        <v>866</v>
      </c>
      <c r="F31" s="178">
        <f t="shared" si="25"/>
        <v>735</v>
      </c>
      <c r="G31" s="178">
        <f t="shared" si="25"/>
        <v>734</v>
      </c>
      <c r="H31" s="178">
        <f t="shared" si="25"/>
        <v>639</v>
      </c>
      <c r="I31" s="178">
        <f t="shared" si="25"/>
        <v>955</v>
      </c>
      <c r="J31" s="178">
        <f t="shared" si="25"/>
        <v>1283</v>
      </c>
      <c r="K31" s="178">
        <f t="shared" si="25"/>
        <v>-5520</v>
      </c>
      <c r="L31" s="178">
        <f t="shared" si="5"/>
        <v>-7265</v>
      </c>
      <c r="M31" s="178">
        <f t="shared" si="6"/>
        <v>1411</v>
      </c>
      <c r="N31" s="178">
        <f>ROUNDDOWN(N61,0)</f>
        <v>2352</v>
      </c>
      <c r="O31" s="178">
        <f>ROUNDDOWN(O61,0)</f>
        <v>1021</v>
      </c>
      <c r="P31" s="178">
        <f>ROUNDDOWN(P61,0)</f>
        <v>-276</v>
      </c>
      <c r="Q31" s="179">
        <f>ROUNDDOWN(Q61,0)</f>
        <v>1109</v>
      </c>
      <c r="R31" s="179">
        <v>1440</v>
      </c>
    </row>
    <row r="32" spans="1:18" ht="15" customHeight="1" x14ac:dyDescent="0.15">
      <c r="A32" s="553" t="s">
        <v>87</v>
      </c>
      <c r="B32" s="553"/>
      <c r="C32" s="60" t="s">
        <v>106</v>
      </c>
      <c r="D32" s="198">
        <f>連CF!D54</f>
        <v>2870</v>
      </c>
      <c r="E32" s="198">
        <f>連CF!E54</f>
        <v>999</v>
      </c>
      <c r="F32" s="198">
        <f>連CF!F54</f>
        <v>2053</v>
      </c>
      <c r="G32" s="198">
        <f>連CF!G54</f>
        <v>2836</v>
      </c>
      <c r="H32" s="198">
        <f>連CF!H54</f>
        <v>2280</v>
      </c>
      <c r="I32" s="198">
        <f>連CF!I54</f>
        <v>4728</v>
      </c>
      <c r="J32" s="198">
        <f>連CF!J54</f>
        <v>4335</v>
      </c>
      <c r="K32" s="198">
        <f>連CF!K54</f>
        <v>2216</v>
      </c>
      <c r="L32" s="198">
        <f>連CF!L54</f>
        <v>452</v>
      </c>
      <c r="M32" s="198">
        <f>連CF!M54</f>
        <v>-1394</v>
      </c>
      <c r="N32" s="198">
        <f>連CF!N54</f>
        <v>5764</v>
      </c>
      <c r="O32" s="198">
        <f>連CF!O54</f>
        <v>2692</v>
      </c>
      <c r="P32" s="198">
        <f>連CF!P54</f>
        <v>3423</v>
      </c>
      <c r="Q32" s="542">
        <f>連CF!Q54</f>
        <v>4094</v>
      </c>
      <c r="R32" s="495"/>
    </row>
    <row r="33" spans="1:19" s="36" customFormat="1" ht="15" customHeight="1" x14ac:dyDescent="0.15">
      <c r="A33" s="555" t="s">
        <v>177</v>
      </c>
      <c r="B33" s="555"/>
      <c r="C33" s="56" t="s">
        <v>112</v>
      </c>
      <c r="D33" s="106">
        <f>'連CF-2'!D24</f>
        <v>-1048</v>
      </c>
      <c r="E33" s="106">
        <f>'連CF-2'!E24</f>
        <v>-716</v>
      </c>
      <c r="F33" s="106">
        <f>'連CF-2'!F24</f>
        <v>-1490</v>
      </c>
      <c r="G33" s="106">
        <f>'連CF-2'!G24</f>
        <v>-2827</v>
      </c>
      <c r="H33" s="106">
        <f>'連CF-2'!H24</f>
        <v>-2154</v>
      </c>
      <c r="I33" s="106">
        <f>'連CF-2'!I24</f>
        <v>-1585</v>
      </c>
      <c r="J33" s="106">
        <f>'連CF-2'!J24</f>
        <v>-1256</v>
      </c>
      <c r="K33" s="106">
        <f>'連CF-2'!K24</f>
        <v>-3149</v>
      </c>
      <c r="L33" s="106">
        <f>'連CF-2'!L24</f>
        <v>-3625</v>
      </c>
      <c r="M33" s="106">
        <f>'連CF-2'!M24</f>
        <v>-800</v>
      </c>
      <c r="N33" s="106">
        <f>'連CF-2'!N24</f>
        <v>453</v>
      </c>
      <c r="O33" s="106">
        <f>'連CF-2'!O24</f>
        <v>-365</v>
      </c>
      <c r="P33" s="106">
        <f>'連CF-2'!P24</f>
        <v>-1428</v>
      </c>
      <c r="Q33" s="107">
        <f>'連CF-2'!Q24</f>
        <v>-306</v>
      </c>
      <c r="R33" s="376"/>
    </row>
    <row r="34" spans="1:19" s="36" customFormat="1" ht="15" customHeight="1" x14ac:dyDescent="0.15">
      <c r="A34" s="556" t="s">
        <v>178</v>
      </c>
      <c r="B34" s="556"/>
      <c r="C34" s="58" t="s">
        <v>143</v>
      </c>
      <c r="D34" s="199">
        <f>'連CF-2'!D37</f>
        <v>-402</v>
      </c>
      <c r="E34" s="199">
        <f>'連CF-2'!E37</f>
        <v>-484</v>
      </c>
      <c r="F34" s="199">
        <f>'連CF-2'!F37</f>
        <v>-487</v>
      </c>
      <c r="G34" s="199">
        <f>'連CF-2'!G37</f>
        <v>-815</v>
      </c>
      <c r="H34" s="199">
        <f>'連CF-2'!H37</f>
        <v>-1152</v>
      </c>
      <c r="I34" s="199">
        <f>'連CF-2'!I37</f>
        <v>-1001</v>
      </c>
      <c r="J34" s="199">
        <f>'連CF-2'!J37</f>
        <v>-1022</v>
      </c>
      <c r="K34" s="199">
        <f>'連CF-2'!K37</f>
        <v>-989</v>
      </c>
      <c r="L34" s="199">
        <f>'連CF-2'!L37</f>
        <v>1022</v>
      </c>
      <c r="M34" s="199">
        <f>'連CF-2'!M37</f>
        <v>4640</v>
      </c>
      <c r="N34" s="199">
        <f>'連CF-2'!N37</f>
        <v>-6943</v>
      </c>
      <c r="O34" s="199">
        <f>'連CF-2'!O37</f>
        <v>-773</v>
      </c>
      <c r="P34" s="199">
        <f>'連CF-2'!P37</f>
        <v>-1260</v>
      </c>
      <c r="Q34" s="517">
        <f>'連CF-2'!Q37</f>
        <v>-1424</v>
      </c>
      <c r="R34" s="376"/>
    </row>
    <row r="35" spans="1:19" s="36" customFormat="1" ht="15" customHeight="1" x14ac:dyDescent="0.15">
      <c r="A35" s="550" t="s">
        <v>197</v>
      </c>
      <c r="B35" s="550"/>
      <c r="C35" s="183" t="s">
        <v>85</v>
      </c>
      <c r="D35" s="184">
        <f>'連CF-2'!D40</f>
        <v>5879</v>
      </c>
      <c r="E35" s="184">
        <f>'連CF-2'!E40</f>
        <v>7312</v>
      </c>
      <c r="F35" s="184">
        <f>'連CF-2'!F40</f>
        <v>7113</v>
      </c>
      <c r="G35" s="184">
        <f>'連CF-2'!G40</f>
        <v>7189</v>
      </c>
      <c r="H35" s="184">
        <f>'連CF-2'!H40</f>
        <v>6379</v>
      </c>
      <c r="I35" s="184">
        <f>'連CF-2'!I40</f>
        <v>5351</v>
      </c>
      <c r="J35" s="184">
        <f>'連CF-2'!J40</f>
        <v>7489</v>
      </c>
      <c r="K35" s="184">
        <f>'連CF-2'!K40</f>
        <v>9550</v>
      </c>
      <c r="L35" s="184">
        <f>'連CF-2'!L40</f>
        <v>7634</v>
      </c>
      <c r="M35" s="184">
        <f>'連CF-2'!M40</f>
        <v>5456</v>
      </c>
      <c r="N35" s="184">
        <f>'連CF-2'!N40</f>
        <v>7903</v>
      </c>
      <c r="O35" s="184">
        <f>'連CF-2'!O40</f>
        <v>7303</v>
      </c>
      <c r="P35" s="184">
        <f>'連CF-2'!P40</f>
        <v>8867</v>
      </c>
      <c r="Q35" s="518">
        <f>'連CF-2'!Q40</f>
        <v>9560</v>
      </c>
      <c r="R35" s="376"/>
    </row>
    <row r="36" spans="1:19" s="36" customFormat="1" ht="15" customHeight="1" x14ac:dyDescent="0.15">
      <c r="A36" s="551" t="s">
        <v>198</v>
      </c>
      <c r="B36" s="551"/>
      <c r="C36" s="185" t="s">
        <v>86</v>
      </c>
      <c r="D36" s="186">
        <f>'連CF-2'!D42</f>
        <v>7312</v>
      </c>
      <c r="E36" s="186">
        <f>'連CF-2'!E42</f>
        <v>7113</v>
      </c>
      <c r="F36" s="186">
        <f>'連CF-2'!F42</f>
        <v>7189</v>
      </c>
      <c r="G36" s="186">
        <f>'連CF-2'!G42</f>
        <v>6379</v>
      </c>
      <c r="H36" s="186">
        <f>'連CF-2'!H42</f>
        <v>5351</v>
      </c>
      <c r="I36" s="186">
        <f>'連CF-2'!I42</f>
        <v>7489</v>
      </c>
      <c r="J36" s="186">
        <f>'連CF-2'!J42</f>
        <v>9550</v>
      </c>
      <c r="K36" s="186">
        <f>'連CF-2'!K42</f>
        <v>7634</v>
      </c>
      <c r="L36" s="186">
        <f>'連CF-2'!L42</f>
        <v>5456</v>
      </c>
      <c r="M36" s="186">
        <f>'連CF-2'!M42</f>
        <v>7903</v>
      </c>
      <c r="N36" s="186">
        <f>'連CF-2'!N42</f>
        <v>7303</v>
      </c>
      <c r="O36" s="186">
        <f>'連CF-2'!O42</f>
        <v>8867</v>
      </c>
      <c r="P36" s="186">
        <f>'連CF-2'!P42</f>
        <v>9560</v>
      </c>
      <c r="Q36" s="519">
        <f>'連CF-2'!Q42</f>
        <v>11930</v>
      </c>
      <c r="R36" s="376"/>
    </row>
    <row r="37" spans="1:19" ht="10.5" customHeight="1" x14ac:dyDescent="0.15">
      <c r="B37" s="93"/>
      <c r="S37" s="63"/>
    </row>
    <row r="38" spans="1:19" ht="10.5" customHeight="1" x14ac:dyDescent="0.15">
      <c r="B38" s="51"/>
    </row>
    <row r="41" spans="1:19" x14ac:dyDescent="0.15">
      <c r="B41" s="18" t="s">
        <v>298</v>
      </c>
      <c r="C41" s="343">
        <v>2007</v>
      </c>
      <c r="D41" s="132">
        <v>2008</v>
      </c>
      <c r="E41" s="132">
        <v>2009</v>
      </c>
      <c r="F41" s="132">
        <v>2010</v>
      </c>
      <c r="G41" s="132">
        <v>2011</v>
      </c>
      <c r="H41" s="132">
        <v>2012</v>
      </c>
      <c r="I41" s="132">
        <v>2013</v>
      </c>
      <c r="J41" s="132">
        <v>2014</v>
      </c>
      <c r="K41" s="132">
        <v>2015</v>
      </c>
      <c r="L41" s="132">
        <v>2016</v>
      </c>
      <c r="M41" s="132">
        <v>2017</v>
      </c>
      <c r="N41" s="132">
        <v>2018</v>
      </c>
      <c r="O41" s="132">
        <v>2019</v>
      </c>
      <c r="P41" s="132">
        <v>2020</v>
      </c>
      <c r="Q41" s="132">
        <v>2021</v>
      </c>
      <c r="R41" s="132" t="s">
        <v>556</v>
      </c>
    </row>
    <row r="42" spans="1:19" x14ac:dyDescent="0.15">
      <c r="B42" s="18" t="s">
        <v>306</v>
      </c>
      <c r="C42" s="374"/>
      <c r="D42" s="120"/>
      <c r="E42" s="120"/>
      <c r="F42" s="120"/>
      <c r="G42" s="120"/>
    </row>
    <row r="43" spans="1:19" x14ac:dyDescent="0.15">
      <c r="B43" s="208" t="s">
        <v>164</v>
      </c>
      <c r="C43" s="346">
        <v>10096.173000000001</v>
      </c>
      <c r="D43" s="214">
        <v>11073.264999999999</v>
      </c>
      <c r="E43" s="214">
        <v>11033.384</v>
      </c>
      <c r="F43" s="214">
        <v>12196.518</v>
      </c>
      <c r="G43" s="214">
        <v>13125.460999999999</v>
      </c>
      <c r="H43" s="293">
        <v>15338.683999999999</v>
      </c>
      <c r="I43" s="293">
        <v>14698.016851</v>
      </c>
      <c r="J43" s="293">
        <v>16150.852999999999</v>
      </c>
      <c r="K43" s="293">
        <v>15363.294</v>
      </c>
      <c r="L43" s="293">
        <v>14485.708000000001</v>
      </c>
      <c r="M43" s="293">
        <v>15775.956</v>
      </c>
      <c r="N43" s="293">
        <v>15188.921</v>
      </c>
      <c r="O43" s="295">
        <v>11353.244000000001</v>
      </c>
      <c r="P43" s="295">
        <v>11455.960999999999</v>
      </c>
      <c r="Q43" s="295">
        <v>11169.12</v>
      </c>
      <c r="R43" s="293">
        <v>11000</v>
      </c>
    </row>
    <row r="44" spans="1:19" x14ac:dyDescent="0.15">
      <c r="B44" s="208" t="s">
        <v>165</v>
      </c>
      <c r="C44" s="346">
        <v>7417.991</v>
      </c>
      <c r="D44" s="214">
        <v>8150.4579999999996</v>
      </c>
      <c r="E44" s="214">
        <v>8301.3179999999993</v>
      </c>
      <c r="F44" s="214">
        <v>9328.01</v>
      </c>
      <c r="G44" s="214">
        <v>10070.155000000001</v>
      </c>
      <c r="H44" s="293">
        <v>11659.842000000001</v>
      </c>
      <c r="I44" s="293">
        <v>11718.073292999999</v>
      </c>
      <c r="J44" s="293">
        <v>12936.126</v>
      </c>
      <c r="K44" s="293">
        <v>11735.662</v>
      </c>
      <c r="L44" s="293">
        <v>10218.531999999999</v>
      </c>
      <c r="M44" s="358">
        <v>11100.402</v>
      </c>
      <c r="N44" s="358">
        <v>9665.0859999999993</v>
      </c>
      <c r="O44" s="520">
        <v>7258.7510000000002</v>
      </c>
      <c r="P44" s="520">
        <v>7045.509</v>
      </c>
      <c r="Q44" s="520">
        <v>6653.5460000000003</v>
      </c>
      <c r="R44" s="358" t="s">
        <v>377</v>
      </c>
    </row>
    <row r="45" spans="1:19" x14ac:dyDescent="0.15">
      <c r="B45" s="208" t="s">
        <v>166</v>
      </c>
      <c r="C45" s="346">
        <v>2678.181</v>
      </c>
      <c r="D45" s="214">
        <v>2922.8069999999998</v>
      </c>
      <c r="E45" s="214">
        <v>2732.0650000000001</v>
      </c>
      <c r="F45" s="214">
        <v>2868.5070000000001</v>
      </c>
      <c r="G45" s="214">
        <v>3055.3049999999998</v>
      </c>
      <c r="H45" s="293">
        <v>3678.8409999999999</v>
      </c>
      <c r="I45" s="293">
        <v>2979.9435579999999</v>
      </c>
      <c r="J45" s="293">
        <v>3214.7260000000001</v>
      </c>
      <c r="K45" s="293">
        <v>3627.6309999999999</v>
      </c>
      <c r="L45" s="293">
        <v>4267.1750000000002</v>
      </c>
      <c r="M45" s="358">
        <v>4675.5540000000001</v>
      </c>
      <c r="N45" s="358">
        <v>5523.0860000000002</v>
      </c>
      <c r="O45" s="520">
        <v>4094.4929999999999</v>
      </c>
      <c r="P45" s="520">
        <v>4410.4520000000002</v>
      </c>
      <c r="Q45" s="520">
        <v>4515.5730000000003</v>
      </c>
      <c r="R45" s="358" t="s">
        <v>377</v>
      </c>
    </row>
    <row r="46" spans="1:19" x14ac:dyDescent="0.15">
      <c r="B46" s="208" t="s">
        <v>167</v>
      </c>
      <c r="C46" s="346">
        <v>1804.547</v>
      </c>
      <c r="D46" s="214">
        <v>1821.068</v>
      </c>
      <c r="E46" s="214">
        <v>1790.8620000000001</v>
      </c>
      <c r="F46" s="214">
        <v>1700.0070000000001</v>
      </c>
      <c r="G46" s="214">
        <v>1677.9649999999999</v>
      </c>
      <c r="H46" s="293">
        <v>1663.8910000000001</v>
      </c>
      <c r="I46" s="293">
        <v>1812.474244</v>
      </c>
      <c r="J46" s="293">
        <v>2204.5390000000002</v>
      </c>
      <c r="K46" s="293">
        <v>2337.4349999999999</v>
      </c>
      <c r="L46" s="293">
        <v>2532.3969999999999</v>
      </c>
      <c r="M46" s="358">
        <v>2985.6570000000002</v>
      </c>
      <c r="N46" s="358">
        <v>2806.029</v>
      </c>
      <c r="O46" s="520">
        <v>2861.8530000000001</v>
      </c>
      <c r="P46" s="520">
        <v>2856.4960000000001</v>
      </c>
      <c r="Q46" s="520">
        <v>2848.21</v>
      </c>
      <c r="R46" s="358" t="s">
        <v>377</v>
      </c>
    </row>
    <row r="47" spans="1:19" x14ac:dyDescent="0.15">
      <c r="B47" s="208" t="s">
        <v>169</v>
      </c>
      <c r="C47" s="346">
        <v>873.63400000000001</v>
      </c>
      <c r="D47" s="214">
        <v>1101.739</v>
      </c>
      <c r="E47" s="214">
        <v>941.20299999999997</v>
      </c>
      <c r="F47" s="214">
        <v>1168.499</v>
      </c>
      <c r="G47" s="214">
        <v>1377.34</v>
      </c>
      <c r="H47" s="293">
        <v>2014.95</v>
      </c>
      <c r="I47" s="293">
        <v>1167.4693139999999</v>
      </c>
      <c r="J47" s="293">
        <v>1010.186</v>
      </c>
      <c r="K47" s="293">
        <v>1290.1949999999999</v>
      </c>
      <c r="L47" s="293">
        <v>1734.777</v>
      </c>
      <c r="M47" s="293">
        <v>1689.896</v>
      </c>
      <c r="N47" s="293">
        <v>2717.056</v>
      </c>
      <c r="O47" s="295">
        <v>1232.6389999999999</v>
      </c>
      <c r="P47" s="295">
        <v>1553.9549999999999</v>
      </c>
      <c r="Q47" s="295">
        <v>1667.3630000000001</v>
      </c>
      <c r="R47" s="293">
        <v>700</v>
      </c>
    </row>
    <row r="48" spans="1:19" x14ac:dyDescent="0.15">
      <c r="B48" s="209" t="s">
        <v>172</v>
      </c>
      <c r="C48" s="346">
        <v>896.62400000000002</v>
      </c>
      <c r="D48" s="214">
        <v>1135.3820000000001</v>
      </c>
      <c r="E48" s="214">
        <v>978.83299999999997</v>
      </c>
      <c r="F48" s="214">
        <v>1202.931</v>
      </c>
      <c r="G48" s="214">
        <v>1382.998</v>
      </c>
      <c r="H48" s="293">
        <v>2039.6210000000001</v>
      </c>
      <c r="I48" s="293">
        <v>1175.8333500000001</v>
      </c>
      <c r="J48" s="293">
        <v>1042.3879999999999</v>
      </c>
      <c r="K48" s="293">
        <v>1321.6780000000001</v>
      </c>
      <c r="L48" s="293">
        <v>1738.2719999999999</v>
      </c>
      <c r="M48" s="293">
        <v>1644.7260000000001</v>
      </c>
      <c r="N48" s="293">
        <v>2695.058</v>
      </c>
      <c r="O48" s="295">
        <v>1237.9100000000001</v>
      </c>
      <c r="P48" s="295">
        <v>1556.825</v>
      </c>
      <c r="Q48" s="295">
        <v>1675.547</v>
      </c>
      <c r="R48" s="293">
        <v>700</v>
      </c>
    </row>
    <row r="49" spans="2:18" x14ac:dyDescent="0.15">
      <c r="B49" s="209" t="s">
        <v>300</v>
      </c>
      <c r="C49" s="346">
        <v>880.36900000000003</v>
      </c>
      <c r="D49" s="214">
        <v>1069.3209999999999</v>
      </c>
      <c r="E49" s="214">
        <v>935.923</v>
      </c>
      <c r="F49" s="214">
        <v>466.38499999999999</v>
      </c>
      <c r="G49" s="214">
        <v>1294.248</v>
      </c>
      <c r="H49" s="293">
        <v>1893.3340000000001</v>
      </c>
      <c r="I49" s="293">
        <v>1197.5199090000001</v>
      </c>
      <c r="J49" s="293">
        <v>1028.58</v>
      </c>
      <c r="K49" s="293">
        <v>1318.21</v>
      </c>
      <c r="L49" s="293">
        <v>1849.4190000000001</v>
      </c>
      <c r="M49" s="358">
        <v>1472.5840000000001</v>
      </c>
      <c r="N49" s="358">
        <v>2643.9580000000001</v>
      </c>
      <c r="O49" s="520">
        <v>1237.3499999999999</v>
      </c>
      <c r="P49" s="520">
        <v>1576.63</v>
      </c>
      <c r="Q49" s="520">
        <v>1674.51</v>
      </c>
      <c r="R49" s="358" t="s">
        <v>377</v>
      </c>
    </row>
    <row r="50" spans="2:18" x14ac:dyDescent="0.15">
      <c r="B50" s="209" t="s">
        <v>174</v>
      </c>
      <c r="C50" s="346">
        <v>502.13</v>
      </c>
      <c r="D50" s="214">
        <v>606.005</v>
      </c>
      <c r="E50" s="214">
        <v>525.98</v>
      </c>
      <c r="F50" s="214">
        <v>261.74799999999999</v>
      </c>
      <c r="G50" s="214">
        <v>742.08399999999995</v>
      </c>
      <c r="H50" s="293">
        <v>1104.242</v>
      </c>
      <c r="I50" s="293">
        <v>719.30062899999996</v>
      </c>
      <c r="J50" s="293">
        <v>580.74699999999996</v>
      </c>
      <c r="K50" s="293">
        <v>812.47799999999995</v>
      </c>
      <c r="L50" s="293">
        <v>1171.0940000000001</v>
      </c>
      <c r="M50" s="293">
        <v>955.14800000000002</v>
      </c>
      <c r="N50" s="293">
        <v>1963.875</v>
      </c>
      <c r="O50" s="295">
        <v>1012.11</v>
      </c>
      <c r="P50" s="295">
        <v>1375.665</v>
      </c>
      <c r="Q50" s="295">
        <v>1351.37</v>
      </c>
      <c r="R50" s="293">
        <v>560</v>
      </c>
    </row>
    <row r="51" spans="2:18" x14ac:dyDescent="0.15">
      <c r="D51" s="294"/>
      <c r="E51" s="294"/>
      <c r="F51" s="294"/>
      <c r="G51" s="294"/>
      <c r="H51" s="294"/>
      <c r="I51" s="294"/>
    </row>
    <row r="52" spans="2:18" x14ac:dyDescent="0.15">
      <c r="B52" s="18" t="s">
        <v>304</v>
      </c>
      <c r="C52" s="343">
        <v>2007</v>
      </c>
      <c r="D52" s="132">
        <v>2008</v>
      </c>
      <c r="E52" s="132">
        <v>2009</v>
      </c>
      <c r="F52" s="132">
        <v>2010</v>
      </c>
      <c r="G52" s="132">
        <v>2011</v>
      </c>
      <c r="H52" s="132">
        <v>2012</v>
      </c>
      <c r="I52" s="132">
        <v>2013</v>
      </c>
      <c r="J52" s="132">
        <v>2014</v>
      </c>
      <c r="K52" s="132">
        <v>2015</v>
      </c>
      <c r="L52" s="132">
        <v>2016</v>
      </c>
      <c r="M52" s="132">
        <v>2017</v>
      </c>
      <c r="N52" s="132">
        <v>2018</v>
      </c>
      <c r="O52" s="132">
        <v>2019</v>
      </c>
      <c r="P52" s="132">
        <v>2020</v>
      </c>
      <c r="Q52" s="132">
        <v>2021</v>
      </c>
      <c r="R52" s="132" t="s">
        <v>556</v>
      </c>
    </row>
    <row r="53" spans="2:18" x14ac:dyDescent="0.15">
      <c r="B53" s="18" t="s">
        <v>307</v>
      </c>
      <c r="C53" s="374"/>
      <c r="D53" s="120"/>
      <c r="E53" s="120"/>
      <c r="F53" s="120"/>
      <c r="G53" s="120"/>
    </row>
    <row r="54" spans="2:18" x14ac:dyDescent="0.15">
      <c r="B54" s="208" t="s">
        <v>164</v>
      </c>
      <c r="C54" s="375"/>
      <c r="D54" s="293">
        <f>連PL!D29-D43</f>
        <v>12485.752</v>
      </c>
      <c r="E54" s="293">
        <f>連PL!E29-E43</f>
        <v>13962.737999999999</v>
      </c>
      <c r="F54" s="293">
        <f>連PL!F29-F43</f>
        <v>13930.508999999998</v>
      </c>
      <c r="G54" s="293">
        <f>連PL!G29-G43</f>
        <v>14858.957205999999</v>
      </c>
      <c r="H54" s="293">
        <f>連PL!H29-H43</f>
        <v>17265.719841999999</v>
      </c>
      <c r="I54" s="293">
        <f>連PL!I29-I43</f>
        <v>14592.259744999999</v>
      </c>
      <c r="J54" s="293">
        <f>連PL!J29-J43</f>
        <v>16349.763999999999</v>
      </c>
      <c r="K54" s="293">
        <f>連PL!K29-K43</f>
        <v>15121.992</v>
      </c>
      <c r="L54" s="293">
        <f>連PL!L29-L43</f>
        <v>15307.083000000001</v>
      </c>
      <c r="M54" s="293">
        <f>連PL!M29-M43</f>
        <v>15248.737999999999</v>
      </c>
      <c r="N54" s="293">
        <f>連PL!N29-N43</f>
        <v>15204.748000000001</v>
      </c>
      <c r="O54" s="293">
        <f>連PL!O29-O43</f>
        <v>12288.346</v>
      </c>
      <c r="P54" s="293">
        <f>連PL!P29-P43</f>
        <v>12105.010000000002</v>
      </c>
      <c r="Q54" s="293">
        <f>連PL!Q29-Q43</f>
        <v>11330.629595</v>
      </c>
      <c r="R54" s="293">
        <f>連PL!R29-R43</f>
        <v>12000</v>
      </c>
    </row>
    <row r="55" spans="2:18" x14ac:dyDescent="0.15">
      <c r="B55" s="208" t="s">
        <v>165</v>
      </c>
      <c r="C55" s="375"/>
      <c r="D55" s="293">
        <f>連PL!D30-D44</f>
        <v>9396.4330000000009</v>
      </c>
      <c r="E55" s="293">
        <f>連PL!E30-E44</f>
        <v>10408.873</v>
      </c>
      <c r="F55" s="293">
        <f>連PL!F30-F44</f>
        <v>10860.612999999999</v>
      </c>
      <c r="G55" s="293">
        <f>連PL!G30-G44</f>
        <v>11447.458429</v>
      </c>
      <c r="H55" s="293">
        <f>連PL!H30-H44</f>
        <v>14064.704715</v>
      </c>
      <c r="I55" s="293">
        <f>連PL!I30-I44</f>
        <v>11186.850834999999</v>
      </c>
      <c r="J55" s="293">
        <f>連PL!J30-J44</f>
        <v>11883.899000000001</v>
      </c>
      <c r="K55" s="293">
        <f>連PL!K30-K44</f>
        <v>18233.778999999999</v>
      </c>
      <c r="L55" s="293">
        <f>連PL!L30-L44</f>
        <v>11274.985000000001</v>
      </c>
      <c r="M55" s="293">
        <f>連PL!M30-M44</f>
        <v>9979.6570000000011</v>
      </c>
      <c r="N55" s="293">
        <f>連PL!N30-N44</f>
        <v>10191.909</v>
      </c>
      <c r="O55" s="293">
        <f>連PL!O30-O44</f>
        <v>7708.2430000000004</v>
      </c>
      <c r="P55" s="293">
        <f>連PL!P30-P44</f>
        <v>7220.1669999999995</v>
      </c>
      <c r="Q55" s="293">
        <f>連PL!Q30-Q44</f>
        <v>6317.833756</v>
      </c>
      <c r="R55" s="358" t="s">
        <v>377</v>
      </c>
    </row>
    <row r="56" spans="2:18" x14ac:dyDescent="0.15">
      <c r="B56" s="208" t="s">
        <v>166</v>
      </c>
      <c r="C56" s="375"/>
      <c r="D56" s="293">
        <f>連PL!D31-D45</f>
        <v>3089.3180000000002</v>
      </c>
      <c r="E56" s="293">
        <f>連PL!E31-E45</f>
        <v>3553.8650000000002</v>
      </c>
      <c r="F56" s="293">
        <f>連PL!F31-F45</f>
        <v>3069.8960000000002</v>
      </c>
      <c r="G56" s="293">
        <f>連PL!G31-G45</f>
        <v>3411.4997770000004</v>
      </c>
      <c r="H56" s="293">
        <f>連PL!H31-H45</f>
        <v>3201.0161270000003</v>
      </c>
      <c r="I56" s="293">
        <f>連PL!I31-I45</f>
        <v>3405.4089100000001</v>
      </c>
      <c r="J56" s="293">
        <f>連PL!J31-J45</f>
        <v>4465.8649999999998</v>
      </c>
      <c r="K56" s="293">
        <f>連PL!K31-K45</f>
        <v>-3111.7869999999998</v>
      </c>
      <c r="L56" s="293">
        <f>連PL!L31-L45</f>
        <v>4032.097999999999</v>
      </c>
      <c r="M56" s="293">
        <f>連PL!M31-M45</f>
        <v>5269.0810000000001</v>
      </c>
      <c r="N56" s="293">
        <f>連PL!N31-N45</f>
        <v>5013.5880000000006</v>
      </c>
      <c r="O56" s="293">
        <f>連PL!O31-O45</f>
        <v>4580.101999999999</v>
      </c>
      <c r="P56" s="293">
        <f>連PL!P31-P45</f>
        <v>4884.8419999999996</v>
      </c>
      <c r="Q56" s="293">
        <f>連PL!Q31-Q45</f>
        <v>5012.7968390000005</v>
      </c>
      <c r="R56" s="358" t="s">
        <v>377</v>
      </c>
    </row>
    <row r="57" spans="2:18" x14ac:dyDescent="0.15">
      <c r="B57" s="208" t="s">
        <v>167</v>
      </c>
      <c r="C57" s="375"/>
      <c r="D57" s="293">
        <f>連PL!D32-D46</f>
        <v>1691.1270000000002</v>
      </c>
      <c r="E57" s="293">
        <f>連PL!E32-E46</f>
        <v>1923.9279999999999</v>
      </c>
      <c r="F57" s="293">
        <f>連PL!F32-F46</f>
        <v>1748.5969999999998</v>
      </c>
      <c r="G57" s="293">
        <f>連PL!G32-G46</f>
        <v>1830.9401100000002</v>
      </c>
      <c r="H57" s="293">
        <f>連PL!H32-H46</f>
        <v>1805.1266689999998</v>
      </c>
      <c r="I57" s="293">
        <f>連PL!I32-I46</f>
        <v>1848.0210390000002</v>
      </c>
      <c r="J57" s="293">
        <f>連PL!J32-J46</f>
        <v>2140.9789999999998</v>
      </c>
      <c r="K57" s="293">
        <f>連PL!K32-K46</f>
        <v>2302.2000000000003</v>
      </c>
      <c r="L57" s="293">
        <f>連PL!L32-L46</f>
        <v>3112.4440000000004</v>
      </c>
      <c r="M57" s="293">
        <f>連PL!M32-M46</f>
        <v>3606.9979999999996</v>
      </c>
      <c r="N57" s="293">
        <f>連PL!N32-N46</f>
        <v>3368.248</v>
      </c>
      <c r="O57" s="293">
        <f>連PL!O32-O46</f>
        <v>3479.7730000000001</v>
      </c>
      <c r="P57" s="293">
        <f>連PL!P32-P46</f>
        <v>2989.3739999999998</v>
      </c>
      <c r="Q57" s="293">
        <f>連PL!Q32-Q46</f>
        <v>3691.1141369999996</v>
      </c>
      <c r="R57" s="358" t="s">
        <v>377</v>
      </c>
    </row>
    <row r="58" spans="2:18" x14ac:dyDescent="0.15">
      <c r="B58" s="208" t="s">
        <v>169</v>
      </c>
      <c r="C58" s="375"/>
      <c r="D58" s="293">
        <f>連PL!D33-D47</f>
        <v>1398.19</v>
      </c>
      <c r="E58" s="293">
        <f>連PL!E33-E47</f>
        <v>1629.9369999999999</v>
      </c>
      <c r="F58" s="293">
        <f>連PL!F33-F47</f>
        <v>1321.2989999999998</v>
      </c>
      <c r="G58" s="293">
        <f>連PL!G33-G47</f>
        <v>1580.5596670000002</v>
      </c>
      <c r="H58" s="293">
        <f>連PL!H33-H47</f>
        <v>1395.8894579999999</v>
      </c>
      <c r="I58" s="293">
        <f>連PL!I33-I47</f>
        <v>1557.3878709999999</v>
      </c>
      <c r="J58" s="293">
        <f>連PL!J33-J47</f>
        <v>2324.8869999999997</v>
      </c>
      <c r="K58" s="293">
        <f>連PL!K33-K47</f>
        <v>-5413.9859999999999</v>
      </c>
      <c r="L58" s="293">
        <f>連PL!L33-L47</f>
        <v>919.654</v>
      </c>
      <c r="M58" s="293">
        <f>連PL!M33-M47</f>
        <v>1662.0840000000001</v>
      </c>
      <c r="N58" s="293">
        <f>連PL!N33-N47</f>
        <v>1645.3409999999999</v>
      </c>
      <c r="O58" s="293">
        <f>連PL!O33-O47</f>
        <v>1100.329</v>
      </c>
      <c r="P58" s="293">
        <f>連PL!P33-P47</f>
        <v>1895.4690000000001</v>
      </c>
      <c r="Q58" s="293">
        <f>連PL!Q33-Q47</f>
        <v>1321.6827019999998</v>
      </c>
      <c r="R58" s="293">
        <f>連PL!R33-R47</f>
        <v>1800</v>
      </c>
    </row>
    <row r="59" spans="2:18" x14ac:dyDescent="0.15">
      <c r="B59" s="209" t="s">
        <v>172</v>
      </c>
      <c r="C59" s="375"/>
      <c r="D59" s="293">
        <f>連PL!D34-D48</f>
        <v>1402.482</v>
      </c>
      <c r="E59" s="293">
        <f>連PL!E34-E48</f>
        <v>1651.643</v>
      </c>
      <c r="F59" s="293">
        <f>連PL!F34-F48</f>
        <v>1321.335</v>
      </c>
      <c r="G59" s="293">
        <f>連PL!G34-G48</f>
        <v>1547.9316229999999</v>
      </c>
      <c r="H59" s="293">
        <f>連PL!H34-H48</f>
        <v>1411.329729</v>
      </c>
      <c r="I59" s="293">
        <f>連PL!I34-I48</f>
        <v>1560.9964299999999</v>
      </c>
      <c r="J59" s="293">
        <f>連PL!J34-J48</f>
        <v>2307.73</v>
      </c>
      <c r="K59" s="293">
        <f>連PL!K34-K48</f>
        <v>-5403.6639999999998</v>
      </c>
      <c r="L59" s="293">
        <f>連PL!L34-L48</f>
        <v>831.38799999999992</v>
      </c>
      <c r="M59" s="293">
        <f>連PL!M34-M48</f>
        <v>1532.7019999999998</v>
      </c>
      <c r="N59" s="293">
        <f>連PL!N34-N48</f>
        <v>1646.5410000000002</v>
      </c>
      <c r="O59" s="293">
        <f>連PL!O34-O48</f>
        <v>1108.0129999999997</v>
      </c>
      <c r="P59" s="293">
        <f>連PL!P34-P48</f>
        <v>1931.5579999999998</v>
      </c>
      <c r="Q59" s="293">
        <f>連PL!Q34-Q48</f>
        <v>1328.0383579999998</v>
      </c>
      <c r="R59" s="293">
        <f>連PL!R34-R48</f>
        <v>1800</v>
      </c>
    </row>
    <row r="60" spans="2:18" x14ac:dyDescent="0.15">
      <c r="B60" s="209" t="s">
        <v>300</v>
      </c>
      <c r="C60" s="375"/>
      <c r="D60" s="293">
        <f>連PL!D35-D49</f>
        <v>1290.9279999999999</v>
      </c>
      <c r="E60" s="293">
        <f>連PL!E35-E49</f>
        <v>1513.2160000000001</v>
      </c>
      <c r="F60" s="293">
        <f>連PL!F35-F49</f>
        <v>1263.402</v>
      </c>
      <c r="G60" s="293">
        <f>連PL!G35-G49</f>
        <v>1283.3495830000002</v>
      </c>
      <c r="H60" s="293">
        <f>連PL!H35-H49</f>
        <v>1292.9991750000002</v>
      </c>
      <c r="I60" s="293">
        <f>連PL!I35-I49</f>
        <v>1549.2510859999998</v>
      </c>
      <c r="J60" s="293">
        <f>連PL!J35-J49</f>
        <v>2230.02</v>
      </c>
      <c r="K60" s="293">
        <f>連PL!K35-K49</f>
        <v>-6433.4530000000004</v>
      </c>
      <c r="L60" s="293">
        <f>連PL!L35-L49</f>
        <v>-7244.7950000000001</v>
      </c>
      <c r="M60" s="293">
        <f>連PL!M35-M49</f>
        <v>1218.6809999999998</v>
      </c>
      <c r="N60" s="293">
        <f>連PL!N35-N49</f>
        <v>3073.8470000000002</v>
      </c>
      <c r="O60" s="293">
        <f>連PL!O35-O49</f>
        <v>1094.5550000000003</v>
      </c>
      <c r="P60" s="293">
        <f>連PL!P35-P49</f>
        <v>-144.37100000000009</v>
      </c>
      <c r="Q60" s="293">
        <f>連PL!Q35-Q49</f>
        <v>1309.6939220000002</v>
      </c>
      <c r="R60" s="358" t="s">
        <v>377</v>
      </c>
    </row>
    <row r="61" spans="2:18" x14ac:dyDescent="0.15">
      <c r="B61" s="209" t="s">
        <v>174</v>
      </c>
      <c r="C61" s="375"/>
      <c r="D61" s="293">
        <f>連PL!D36-D50</f>
        <v>768.92199999999991</v>
      </c>
      <c r="E61" s="293">
        <f>連PL!E36-E50</f>
        <v>866.62200000000007</v>
      </c>
      <c r="F61" s="293">
        <f>連PL!F36-F50</f>
        <v>735.64100000000008</v>
      </c>
      <c r="G61" s="293">
        <f>連PL!G36-G50</f>
        <v>734.58596</v>
      </c>
      <c r="H61" s="293">
        <f>連PL!H36-H50</f>
        <v>639.42776400000002</v>
      </c>
      <c r="I61" s="293">
        <f>連PL!I36-I50</f>
        <v>955.5333710000001</v>
      </c>
      <c r="J61" s="293">
        <f>連PL!J36-J50</f>
        <v>1283.0819999999999</v>
      </c>
      <c r="K61" s="293">
        <f>連PL!K36-K50</f>
        <v>-5520.1940000000004</v>
      </c>
      <c r="L61" s="293">
        <f>連PL!L36-L50</f>
        <v>-7265.7049999999999</v>
      </c>
      <c r="M61" s="293">
        <f>連PL!M36-M50</f>
        <v>1411.6599999999999</v>
      </c>
      <c r="N61" s="293">
        <f>連PL!N36-N50</f>
        <v>2352.0510000000004</v>
      </c>
      <c r="O61" s="293">
        <f>連PL!O36-O50</f>
        <v>1021.966</v>
      </c>
      <c r="P61" s="293">
        <f>連PL!P36-P50</f>
        <v>-276.45699999999988</v>
      </c>
      <c r="Q61" s="293">
        <f>連PL!Q36-Q50</f>
        <v>1109.4128890000002</v>
      </c>
      <c r="R61" s="293">
        <f>連PL!R36-R50</f>
        <v>1440</v>
      </c>
    </row>
  </sheetData>
  <mergeCells count="12">
    <mergeCell ref="F22:R22"/>
    <mergeCell ref="A35:B35"/>
    <mergeCell ref="A36:B36"/>
    <mergeCell ref="A18:B18"/>
    <mergeCell ref="A32:B32"/>
    <mergeCell ref="A33:B33"/>
    <mergeCell ref="A34:B34"/>
    <mergeCell ref="F4:R4"/>
    <mergeCell ref="A14:B14"/>
    <mergeCell ref="A15:B15"/>
    <mergeCell ref="A16:B16"/>
    <mergeCell ref="A17:B17"/>
  </mergeCells>
  <phoneticPr fontId="2"/>
  <pageMargins left="0.31496062992125984" right="0.11811023622047245" top="0.98425196850393704" bottom="0.51181102362204722" header="0.51181102362204722" footer="0.51181102362204722"/>
  <pageSetup paperSize="9"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  <pageSetUpPr fitToPage="1"/>
  </sheetPr>
  <dimension ref="A1:U43"/>
  <sheetViews>
    <sheetView showGridLines="0" zoomScaleNormal="100" zoomScaleSheetLayoutView="100" workbookViewId="0">
      <pane xSplit="2" topLeftCell="C1" activePane="topRight" state="frozen"/>
      <selection activeCell="B1" sqref="B1"/>
      <selection pane="topRight" activeCell="B1" sqref="B1"/>
    </sheetView>
  </sheetViews>
  <sheetFormatPr defaultColWidth="9" defaultRowHeight="13.5" x14ac:dyDescent="0.15"/>
  <cols>
    <col min="1" max="1" width="1" style="32" customWidth="1"/>
    <col min="2" max="2" width="22.125" style="32" customWidth="1"/>
    <col min="3" max="3" width="29.5" style="32" customWidth="1"/>
    <col min="4" max="7" width="10.625" style="32" hidden="1" customWidth="1"/>
    <col min="8" max="10" width="10.625" style="32" customWidth="1"/>
    <col min="11" max="12" width="9.5" style="32" customWidth="1"/>
    <col min="13" max="16384" width="9" style="32"/>
  </cols>
  <sheetData>
    <row r="1" spans="1:18" ht="13.5" customHeight="1" x14ac:dyDescent="0.15"/>
    <row r="2" spans="1:18" ht="22.5" customHeight="1" x14ac:dyDescent="0.15">
      <c r="A2" s="147"/>
      <c r="B2" s="33" t="s">
        <v>271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s="10" customFormat="1" ht="22.5" customHeight="1" x14ac:dyDescent="0.15">
      <c r="A3" s="43"/>
      <c r="B3" s="13" t="s">
        <v>288</v>
      </c>
      <c r="C3" s="40"/>
      <c r="D3" s="13"/>
      <c r="E3" s="40"/>
      <c r="F3" s="40"/>
      <c r="G3" s="40"/>
      <c r="H3" s="40"/>
      <c r="I3" s="40"/>
      <c r="J3" s="40"/>
      <c r="K3" s="15"/>
      <c r="L3" s="15"/>
      <c r="M3" s="15"/>
      <c r="N3" s="15"/>
      <c r="O3" s="15"/>
      <c r="P3" s="15"/>
      <c r="Q3" s="15"/>
      <c r="R3" s="15"/>
    </row>
    <row r="4" spans="1:18" s="36" customFormat="1" ht="10.5" x14ac:dyDescent="0.15">
      <c r="A4" s="35"/>
      <c r="B4" s="35"/>
      <c r="C4" s="35"/>
      <c r="D4" s="35"/>
      <c r="E4" s="35"/>
      <c r="F4" s="35"/>
      <c r="G4" s="35"/>
      <c r="H4" s="64"/>
      <c r="I4" s="64"/>
      <c r="J4" s="64"/>
      <c r="K4" s="64"/>
      <c r="L4" s="64"/>
      <c r="M4" s="64"/>
      <c r="N4" s="64"/>
      <c r="O4" s="64"/>
      <c r="P4" s="64"/>
      <c r="Q4" s="64"/>
      <c r="R4" s="64" t="s">
        <v>63</v>
      </c>
    </row>
    <row r="5" spans="1:18" s="36" customFormat="1" ht="10.5" x14ac:dyDescent="0.15">
      <c r="A5" s="45"/>
      <c r="B5" s="45"/>
      <c r="C5" s="45"/>
      <c r="D5" s="132">
        <v>2008</v>
      </c>
      <c r="E5" s="132">
        <v>2009</v>
      </c>
      <c r="F5" s="132">
        <v>2010</v>
      </c>
      <c r="G5" s="132">
        <v>2011</v>
      </c>
      <c r="H5" s="132">
        <v>2012</v>
      </c>
      <c r="I5" s="132">
        <v>2013</v>
      </c>
      <c r="J5" s="132">
        <v>2014</v>
      </c>
      <c r="K5" s="132">
        <v>2015</v>
      </c>
      <c r="L5" s="132">
        <v>2016</v>
      </c>
      <c r="M5" s="132">
        <v>2017</v>
      </c>
      <c r="N5" s="132">
        <v>2018</v>
      </c>
      <c r="O5" s="132">
        <v>2019</v>
      </c>
      <c r="P5" s="132">
        <v>2020</v>
      </c>
      <c r="Q5" s="133">
        <v>2021</v>
      </c>
      <c r="R5" s="133" t="s">
        <v>556</v>
      </c>
    </row>
    <row r="6" spans="1:18" s="36" customFormat="1" ht="15" customHeight="1" x14ac:dyDescent="0.15">
      <c r="A6" s="188" t="s">
        <v>240</v>
      </c>
      <c r="B6" s="188"/>
      <c r="C6" s="189" t="s">
        <v>260</v>
      </c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1"/>
      <c r="R6" s="191"/>
    </row>
    <row r="7" spans="1:18" s="36" customFormat="1" ht="15" customHeight="1" x14ac:dyDescent="0.15">
      <c r="A7" s="45" t="s">
        <v>164</v>
      </c>
      <c r="B7" s="45"/>
      <c r="C7" s="48" t="s">
        <v>136</v>
      </c>
      <c r="D7" s="67">
        <f>連PL!D6</f>
        <v>23559</v>
      </c>
      <c r="E7" s="67">
        <f>連PL!E6</f>
        <v>24996</v>
      </c>
      <c r="F7" s="67">
        <f>連PL!F6</f>
        <v>26127</v>
      </c>
      <c r="G7" s="67">
        <f>連PL!G6</f>
        <v>27984</v>
      </c>
      <c r="H7" s="67">
        <f>連PL!H6</f>
        <v>32604</v>
      </c>
      <c r="I7" s="67">
        <f>連PL!I6</f>
        <v>29290</v>
      </c>
      <c r="J7" s="67">
        <f>連PL!J6</f>
        <v>32500</v>
      </c>
      <c r="K7" s="67">
        <f>連PL!K6</f>
        <v>30485</v>
      </c>
      <c r="L7" s="67">
        <f>連PL!L6</f>
        <v>29792</v>
      </c>
      <c r="M7" s="67">
        <f>連PL!M6</f>
        <v>31024</v>
      </c>
      <c r="N7" s="67">
        <f>連PL!N6</f>
        <v>30393</v>
      </c>
      <c r="O7" s="67">
        <f>連PL!O6</f>
        <v>23641</v>
      </c>
      <c r="P7" s="67">
        <f>連PL!P6</f>
        <v>23560</v>
      </c>
      <c r="Q7" s="419">
        <f>連PL!Q6</f>
        <v>22499</v>
      </c>
      <c r="R7" s="68">
        <f>連PL!R6</f>
        <v>23000</v>
      </c>
    </row>
    <row r="8" spans="1:18" s="36" customFormat="1" ht="15" customHeight="1" x14ac:dyDescent="0.15">
      <c r="A8" s="46" t="s">
        <v>166</v>
      </c>
      <c r="B8" s="46"/>
      <c r="C8" s="47" t="s">
        <v>222</v>
      </c>
      <c r="D8" s="65">
        <f>連PL!D8</f>
        <v>6012</v>
      </c>
      <c r="E8" s="65">
        <f>連PL!E8</f>
        <v>6285</v>
      </c>
      <c r="F8" s="65">
        <f>連PL!F8</f>
        <v>5938</v>
      </c>
      <c r="G8" s="65">
        <f>連PL!G8</f>
        <v>6466</v>
      </c>
      <c r="H8" s="65">
        <f>連PL!H8</f>
        <v>6879</v>
      </c>
      <c r="I8" s="65">
        <f>連PL!I8</f>
        <v>6385</v>
      </c>
      <c r="J8" s="65">
        <f>連PL!J8</f>
        <v>7680</v>
      </c>
      <c r="K8" s="65">
        <f>連PL!K8</f>
        <v>515</v>
      </c>
      <c r="L8" s="65">
        <f>連PL!L8</f>
        <v>8299</v>
      </c>
      <c r="M8" s="489">
        <f>連PL!M8</f>
        <v>9944</v>
      </c>
      <c r="N8" s="489">
        <f>連PL!N8</f>
        <v>10536</v>
      </c>
      <c r="O8" s="521">
        <v>8674</v>
      </c>
      <c r="P8" s="521">
        <v>9295</v>
      </c>
      <c r="Q8" s="68">
        <f>連PL!Q8</f>
        <v>9528</v>
      </c>
      <c r="R8" s="377" t="s">
        <v>377</v>
      </c>
    </row>
    <row r="9" spans="1:18" s="36" customFormat="1" ht="15" customHeight="1" x14ac:dyDescent="0.15">
      <c r="A9" s="46" t="s">
        <v>169</v>
      </c>
      <c r="B9" s="46"/>
      <c r="C9" s="47" t="s">
        <v>139</v>
      </c>
      <c r="D9" s="65">
        <f>連PL!D10</f>
        <v>2499</v>
      </c>
      <c r="E9" s="65">
        <f>連PL!E10</f>
        <v>2571</v>
      </c>
      <c r="F9" s="65">
        <f>連PL!F10</f>
        <v>2489</v>
      </c>
      <c r="G9" s="65">
        <f>連PL!G10</f>
        <v>2957</v>
      </c>
      <c r="H9" s="65">
        <f>連PL!H10</f>
        <v>3410</v>
      </c>
      <c r="I9" s="65">
        <f>連PL!I10</f>
        <v>2724</v>
      </c>
      <c r="J9" s="65">
        <f>連PL!J10</f>
        <v>3335</v>
      </c>
      <c r="K9" s="65">
        <f>連PL!K10</f>
        <v>-4123</v>
      </c>
      <c r="L9" s="65">
        <f>連PL!L10</f>
        <v>2654</v>
      </c>
      <c r="M9" s="65">
        <f>連PL!M10</f>
        <v>3351</v>
      </c>
      <c r="N9" s="65">
        <f>連PL!N10</f>
        <v>4362</v>
      </c>
      <c r="O9" s="65">
        <f>連PL!O10</f>
        <v>2332</v>
      </c>
      <c r="P9" s="65">
        <f>連PL!P10</f>
        <v>3449</v>
      </c>
      <c r="Q9" s="66">
        <f>連PL!Q10</f>
        <v>2989</v>
      </c>
      <c r="R9" s="66">
        <f>連PL!R10</f>
        <v>2500</v>
      </c>
    </row>
    <row r="10" spans="1:18" s="36" customFormat="1" ht="15" customHeight="1" x14ac:dyDescent="0.15">
      <c r="A10" s="46" t="s">
        <v>172</v>
      </c>
      <c r="B10" s="46"/>
      <c r="C10" s="47" t="s">
        <v>140</v>
      </c>
      <c r="D10" s="65">
        <f>連PL!D13</f>
        <v>2537</v>
      </c>
      <c r="E10" s="65">
        <f>連PL!E13</f>
        <v>2630</v>
      </c>
      <c r="F10" s="65">
        <f>連PL!F13</f>
        <v>2524</v>
      </c>
      <c r="G10" s="65">
        <f>連PL!G13</f>
        <v>2930</v>
      </c>
      <c r="H10" s="65">
        <f>連PL!H13</f>
        <v>3450</v>
      </c>
      <c r="I10" s="65">
        <f>連PL!I13</f>
        <v>2736</v>
      </c>
      <c r="J10" s="65">
        <f>連PL!J13</f>
        <v>3350</v>
      </c>
      <c r="K10" s="65">
        <f>連PL!K13</f>
        <v>-4081</v>
      </c>
      <c r="L10" s="65">
        <f>連PL!L13</f>
        <v>2569</v>
      </c>
      <c r="M10" s="65">
        <f>連PL!M13</f>
        <v>3177</v>
      </c>
      <c r="N10" s="65">
        <f>連PL!N13</f>
        <v>4341</v>
      </c>
      <c r="O10" s="65">
        <f>連PL!O13</f>
        <v>2345</v>
      </c>
      <c r="P10" s="65">
        <f>連PL!P13</f>
        <v>3488</v>
      </c>
      <c r="Q10" s="66">
        <f>連PL!Q13</f>
        <v>3003</v>
      </c>
      <c r="R10" s="66">
        <f>連PL!R13</f>
        <v>2500</v>
      </c>
    </row>
    <row r="11" spans="1:18" s="36" customFormat="1" ht="15" customHeight="1" x14ac:dyDescent="0.15">
      <c r="A11" s="416" t="s">
        <v>174</v>
      </c>
      <c r="B11" s="416"/>
      <c r="C11" s="417" t="s">
        <v>141</v>
      </c>
      <c r="D11" s="418">
        <f>連PL!D23</f>
        <v>1374</v>
      </c>
      <c r="E11" s="418">
        <f>連PL!E23</f>
        <v>1392</v>
      </c>
      <c r="F11" s="418">
        <f>連PL!F23</f>
        <v>997</v>
      </c>
      <c r="G11" s="418">
        <f>連PL!G23</f>
        <v>1476</v>
      </c>
      <c r="H11" s="418">
        <f>連PL!H23</f>
        <v>1743</v>
      </c>
      <c r="I11" s="418">
        <f>連PL!I23</f>
        <v>1674</v>
      </c>
      <c r="J11" s="418">
        <f>連PL!J23</f>
        <v>1863</v>
      </c>
      <c r="K11" s="418">
        <f>連PL!K23</f>
        <v>-4707</v>
      </c>
      <c r="L11" s="418">
        <f>連PL!L23</f>
        <v>-6094</v>
      </c>
      <c r="M11" s="418">
        <f>連PL!M23</f>
        <v>2366</v>
      </c>
      <c r="N11" s="418">
        <f>連PL!N23</f>
        <v>4315</v>
      </c>
      <c r="O11" s="418">
        <f>連PL!O23</f>
        <v>2034</v>
      </c>
      <c r="P11" s="418">
        <f>連PL!P23</f>
        <v>1099</v>
      </c>
      <c r="Q11" s="419">
        <f>連PL!Q23</f>
        <v>2460</v>
      </c>
      <c r="R11" s="419">
        <f>連PL!R23</f>
        <v>2000</v>
      </c>
    </row>
    <row r="12" spans="1:18" s="36" customFormat="1" ht="6.75" customHeight="1" x14ac:dyDescent="0.15">
      <c r="A12" s="45"/>
      <c r="B12" s="45"/>
      <c r="C12" s="48"/>
      <c r="D12" s="67"/>
      <c r="E12" s="67"/>
      <c r="F12" s="67"/>
      <c r="G12" s="67"/>
      <c r="H12" s="67"/>
      <c r="I12" s="67"/>
      <c r="J12" s="67"/>
      <c r="K12" s="67"/>
      <c r="L12" s="68"/>
      <c r="M12" s="67"/>
      <c r="N12" s="67"/>
      <c r="O12" s="67"/>
      <c r="P12" s="67"/>
      <c r="Q12" s="68"/>
      <c r="R12" s="68"/>
    </row>
    <row r="13" spans="1:18" s="18" customFormat="1" ht="9.75" customHeight="1" x14ac:dyDescent="0.15">
      <c r="A13" s="9"/>
      <c r="B13" s="9"/>
      <c r="C13" s="20"/>
      <c r="D13" s="52"/>
      <c r="E13" s="52"/>
      <c r="F13" s="52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 t="s">
        <v>64</v>
      </c>
    </row>
    <row r="14" spans="1:18" s="36" customFormat="1" ht="15" customHeight="1" x14ac:dyDescent="0.15">
      <c r="A14" s="188" t="s">
        <v>239</v>
      </c>
      <c r="B14" s="188"/>
      <c r="C14" s="189" t="s">
        <v>260</v>
      </c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1"/>
      <c r="R14" s="191"/>
    </row>
    <row r="15" spans="1:18" s="36" customFormat="1" ht="15" customHeight="1" x14ac:dyDescent="0.15">
      <c r="A15" s="46" t="s">
        <v>253</v>
      </c>
      <c r="B15" s="46"/>
      <c r="C15" s="47" t="s">
        <v>261</v>
      </c>
      <c r="D15" s="200">
        <f>連PL!D31/連PL!D29</f>
        <v>0.25519422138877867</v>
      </c>
      <c r="E15" s="200">
        <f>連PL!E31/連PL!E29</f>
        <v>0.25147620898953849</v>
      </c>
      <c r="F15" s="200">
        <f>連PL!F31/連PL!F29</f>
        <v>0.22728965679868593</v>
      </c>
      <c r="G15" s="200">
        <f>連PL!G31/連PL!G29</f>
        <v>0.23108591107366616</v>
      </c>
      <c r="H15" s="200">
        <f>連PL!H31/連PL!H29</f>
        <v>0.21101005742474513</v>
      </c>
      <c r="I15" s="200">
        <f>連PL!I31/連PL!I29</f>
        <v>0.21800246396007097</v>
      </c>
      <c r="J15" s="200">
        <f>連PL!J31/連PL!J29</f>
        <v>0.23632139045237205</v>
      </c>
      <c r="K15" s="200">
        <f>連PL!K31/連PL!K29</f>
        <v>1.6921081206192391E-2</v>
      </c>
      <c r="L15" s="200">
        <f>連PL!L31/連PL!L29</f>
        <v>0.27856648274409734</v>
      </c>
      <c r="M15" s="200">
        <f>連PL!M31/連PL!M29</f>
        <v>0.32053934198351802</v>
      </c>
      <c r="N15" s="200">
        <f>連PL!N31/連PL!N29</f>
        <v>0.34667331541973428</v>
      </c>
      <c r="O15" s="200">
        <f>連PL!O31/連PL!O29</f>
        <v>0.36692096428370508</v>
      </c>
      <c r="P15" s="200">
        <f>連PL!P31/連PL!P29</f>
        <v>0.39452083702322793</v>
      </c>
      <c r="Q15" s="201">
        <f>連PL!Q31/連PL!Q29</f>
        <v>0.42348781699852517</v>
      </c>
      <c r="R15" s="359" t="s">
        <v>377</v>
      </c>
    </row>
    <row r="16" spans="1:18" s="36" customFormat="1" ht="15" customHeight="1" x14ac:dyDescent="0.15">
      <c r="A16" s="46" t="s">
        <v>254</v>
      </c>
      <c r="B16" s="79"/>
      <c r="C16" s="47" t="s">
        <v>262</v>
      </c>
      <c r="D16" s="200">
        <f>連PL!D33/連PL!D29</f>
        <v>0.10611346814682464</v>
      </c>
      <c r="E16" s="200">
        <f>連PL!E33/連PL!E29</f>
        <v>0.1028615558845488</v>
      </c>
      <c r="F16" s="200">
        <f>連PL!F33/連PL!F29</f>
        <v>9.5295878861379829E-2</v>
      </c>
      <c r="G16" s="200">
        <f>連PL!G33/連PL!G29</f>
        <v>0.10569809403312204</v>
      </c>
      <c r="H16" s="200">
        <f>連PL!H33/連PL!H29</f>
        <v>0.10461284538520715</v>
      </c>
      <c r="I16" s="200">
        <f>連PL!I33/連PL!I29</f>
        <v>9.302941117913914E-2</v>
      </c>
      <c r="J16" s="200">
        <f>連PL!J33/連PL!J29</f>
        <v>0.10261568264996324</v>
      </c>
      <c r="K16" s="200">
        <f>連PL!K33/連PL!K29</f>
        <v>-0.13527152082483335</v>
      </c>
      <c r="L16" s="200">
        <f>連PL!L33/連PL!L29</f>
        <v>8.9096419331777268E-2</v>
      </c>
      <c r="M16" s="200">
        <f>連PL!M33/連PL!M29</f>
        <v>0.10804232267367407</v>
      </c>
      <c r="N16" s="200">
        <f>連PL!N33/連PL!N29</f>
        <v>0.14352979233931909</v>
      </c>
      <c r="O16" s="200">
        <f>連PL!O33/連PL!O29</f>
        <v>9.8680672492839946E-2</v>
      </c>
      <c r="P16" s="200">
        <f>連PL!P33/連PL!P29</f>
        <v>0.14640415286789327</v>
      </c>
      <c r="Q16" s="201">
        <f>連PL!Q33/連PL!Q29</f>
        <v>0.13284795412408676</v>
      </c>
      <c r="R16" s="201">
        <f>連PL!R33/連PL!R29</f>
        <v>0.10869565217391304</v>
      </c>
    </row>
    <row r="17" spans="1:21" s="36" customFormat="1" ht="15" customHeight="1" x14ac:dyDescent="0.15">
      <c r="A17" s="46" t="s">
        <v>255</v>
      </c>
      <c r="B17" s="46"/>
      <c r="C17" s="47" t="s">
        <v>263</v>
      </c>
      <c r="D17" s="200">
        <f>連PL!D34/連PL!D29</f>
        <v>0.10772367964249102</v>
      </c>
      <c r="E17" s="200">
        <f>連PL!E34/連PL!E29</f>
        <v>0.10523536410968071</v>
      </c>
      <c r="F17" s="200">
        <f>連PL!F34/連PL!F29</f>
        <v>9.6615125785264447E-2</v>
      </c>
      <c r="G17" s="200">
        <f>連PL!G34/連PL!G29</f>
        <v>0.1047343418549825</v>
      </c>
      <c r="H17" s="200">
        <f>連PL!H34/連PL!H29</f>
        <v>0.10584308628132591</v>
      </c>
      <c r="I17" s="200">
        <f>連PL!I34/連PL!I29</f>
        <v>9.3438167817566892E-2</v>
      </c>
      <c r="J17" s="200">
        <f>連PL!J34/連PL!J29</f>
        <v>0.10307859693863658</v>
      </c>
      <c r="K17" s="200">
        <f>連PL!K34/連PL!K29</f>
        <v>-0.1339002035276953</v>
      </c>
      <c r="L17" s="200">
        <f>連PL!L34/連PL!L29</f>
        <v>8.6251066575132207E-2</v>
      </c>
      <c r="M17" s="200">
        <f>連PL!M34/連PL!M29</f>
        <v>0.10241609474053152</v>
      </c>
      <c r="N17" s="200">
        <f>連PL!N34/連PL!N29</f>
        <v>0.14284550509515651</v>
      </c>
      <c r="O17" s="200">
        <f>連PL!O34/連PL!O29</f>
        <v>9.9228647480985824E-2</v>
      </c>
      <c r="P17" s="200">
        <f>連PL!P34/連PL!P29</f>
        <v>0.14805769252888601</v>
      </c>
      <c r="Q17" s="201">
        <f>連PL!Q34/連PL!Q29</f>
        <v>0.1334941682492089</v>
      </c>
      <c r="R17" s="201">
        <f>連PL!R34/連PL!R29</f>
        <v>0.10869565217391304</v>
      </c>
    </row>
    <row r="18" spans="1:21" s="18" customFormat="1" ht="15" customHeight="1" x14ac:dyDescent="0.15">
      <c r="A18" s="61" t="s">
        <v>256</v>
      </c>
      <c r="B18" s="61"/>
      <c r="C18" s="62" t="s">
        <v>264</v>
      </c>
      <c r="D18" s="420">
        <f>連PL!D36/連PL!D29</f>
        <v>5.8360966418929953E-2</v>
      </c>
      <c r="E18" s="420">
        <f>連PL!E36/連PL!E29</f>
        <v>5.5712722157461071E-2</v>
      </c>
      <c r="F18" s="420">
        <f>連PL!F36/連PL!F29</f>
        <v>3.8174607466819707E-2</v>
      </c>
      <c r="G18" s="420">
        <f>連PL!G36/連PL!G29</f>
        <v>5.2767577625873051E-2</v>
      </c>
      <c r="H18" s="420">
        <f>連PL!H36/連PL!H29</f>
        <v>5.3479578171395904E-2</v>
      </c>
      <c r="I18" s="420">
        <f>連PL!I36/連PL!I29</f>
        <v>5.7180545718326273E-2</v>
      </c>
      <c r="J18" s="420">
        <f>連PL!J36/連PL!J29</f>
        <v>5.7347495895231776E-2</v>
      </c>
      <c r="K18" s="420">
        <f>連PL!K36/連PL!K29</f>
        <v>-0.15442584333963605</v>
      </c>
      <c r="L18" s="420">
        <f>連PL!L36/連PL!L29</f>
        <v>-0.20456663492856375</v>
      </c>
      <c r="M18" s="420">
        <f>連PL!M36/連PL!M29</f>
        <v>7.6287875716034459E-2</v>
      </c>
      <c r="N18" s="420">
        <f>連PL!N36/連PL!N29</f>
        <v>0.14200082260552355</v>
      </c>
      <c r="O18" s="420">
        <f>連PL!O36/連PL!O29</f>
        <v>8.6038037204773446E-2</v>
      </c>
      <c r="P18" s="420">
        <f>連PL!P36/連PL!P29</f>
        <v>4.6653764821492291E-2</v>
      </c>
      <c r="Q18" s="421">
        <f>連PL!Q36/連PL!Q29</f>
        <v>0.10936934558359915</v>
      </c>
      <c r="R18" s="421">
        <f>連PL!R36/連PL!R29</f>
        <v>8.6956521739130432E-2</v>
      </c>
    </row>
    <row r="19" spans="1:21" s="18" customFormat="1" ht="10.5" customHeight="1" x14ac:dyDescent="0.15">
      <c r="B19" s="51"/>
    </row>
    <row r="20" spans="1:21" s="18" customFormat="1" ht="10.5" customHeight="1" x14ac:dyDescent="0.15">
      <c r="B20" s="80"/>
      <c r="I20" s="315"/>
      <c r="J20" s="315"/>
    </row>
    <row r="21" spans="1:21" s="18" customFormat="1" ht="13.5" customHeight="1" x14ac:dyDescent="0.15">
      <c r="I21" s="315"/>
      <c r="J21" s="315"/>
    </row>
    <row r="22" spans="1:21" s="18" customFormat="1" ht="13.5" customHeight="1" x14ac:dyDescent="0.15">
      <c r="I22" s="315"/>
      <c r="J22" s="315"/>
    </row>
    <row r="23" spans="1:21" s="18" customFormat="1" ht="13.5" customHeight="1" x14ac:dyDescent="0.15">
      <c r="I23" s="315"/>
      <c r="J23" s="315"/>
    </row>
    <row r="24" spans="1:21" s="18" customFormat="1" ht="13.5" customHeight="1" x14ac:dyDescent="0.15">
      <c r="I24" s="315"/>
      <c r="J24" s="315"/>
    </row>
    <row r="25" spans="1:21" s="18" customFormat="1" ht="13.5" customHeight="1" x14ac:dyDescent="0.15">
      <c r="I25" s="315"/>
      <c r="J25" s="315"/>
    </row>
    <row r="26" spans="1:21" s="18" customFormat="1" ht="13.5" customHeight="1" x14ac:dyDescent="0.15">
      <c r="I26" s="315"/>
      <c r="J26" s="315"/>
    </row>
    <row r="27" spans="1:21" s="18" customFormat="1" ht="13.5" customHeight="1" x14ac:dyDescent="0.15">
      <c r="I27" s="315"/>
      <c r="J27" s="315"/>
    </row>
    <row r="28" spans="1:21" s="18" customFormat="1" ht="13.5" customHeight="1" x14ac:dyDescent="0.15"/>
    <row r="29" spans="1:21" s="18" customFormat="1" ht="13.5" customHeight="1" x14ac:dyDescent="0.15"/>
    <row r="30" spans="1:21" s="18" customFormat="1" ht="13.5" customHeight="1" x14ac:dyDescent="0.15">
      <c r="U30" s="30"/>
    </row>
    <row r="31" spans="1:21" s="18" customFormat="1" ht="10.5" x14ac:dyDescent="0.15"/>
    <row r="32" spans="1:21" s="18" customFormat="1" ht="10.5" x14ac:dyDescent="0.15"/>
    <row r="33" spans="4:10" s="18" customFormat="1" ht="10.5" x14ac:dyDescent="0.15"/>
    <row r="34" spans="4:10" s="18" customFormat="1" ht="10.5" x14ac:dyDescent="0.15"/>
    <row r="35" spans="4:10" s="36" customFormat="1" ht="10.5" x14ac:dyDescent="0.15">
      <c r="D35" s="18"/>
      <c r="E35" s="18"/>
      <c r="F35" s="18"/>
      <c r="G35" s="18"/>
      <c r="H35" s="18"/>
      <c r="I35" s="18"/>
      <c r="J35" s="18"/>
    </row>
    <row r="36" spans="4:10" s="36" customFormat="1" ht="10.5" x14ac:dyDescent="0.15">
      <c r="D36" s="18"/>
      <c r="E36" s="18"/>
      <c r="F36" s="18"/>
      <c r="G36" s="18"/>
      <c r="H36" s="18"/>
      <c r="I36" s="18"/>
      <c r="J36" s="18"/>
    </row>
    <row r="37" spans="4:10" s="36" customFormat="1" ht="10.5" x14ac:dyDescent="0.15">
      <c r="D37" s="18"/>
      <c r="E37" s="18"/>
      <c r="F37" s="18"/>
      <c r="G37" s="18"/>
      <c r="H37" s="18"/>
      <c r="I37" s="18"/>
      <c r="J37" s="18"/>
    </row>
    <row r="38" spans="4:10" s="36" customFormat="1" ht="10.5" x14ac:dyDescent="0.15">
      <c r="D38" s="18"/>
      <c r="E38" s="18"/>
      <c r="F38" s="18"/>
      <c r="G38" s="18"/>
      <c r="H38" s="18"/>
      <c r="I38" s="18"/>
      <c r="J38" s="18"/>
    </row>
    <row r="39" spans="4:10" s="38" customFormat="1" ht="11.25" x14ac:dyDescent="0.15">
      <c r="D39" s="18"/>
      <c r="E39" s="18"/>
      <c r="F39" s="18"/>
      <c r="G39" s="18"/>
      <c r="H39" s="18"/>
      <c r="I39" s="18"/>
      <c r="J39" s="18"/>
    </row>
    <row r="40" spans="4:10" s="38" customFormat="1" ht="11.25" x14ac:dyDescent="0.15">
      <c r="D40" s="18"/>
      <c r="E40" s="18"/>
      <c r="F40" s="18"/>
      <c r="G40" s="18"/>
      <c r="H40" s="18"/>
      <c r="I40" s="18"/>
      <c r="J40" s="18"/>
    </row>
    <row r="41" spans="4:10" s="38" customFormat="1" ht="11.25" x14ac:dyDescent="0.15"/>
    <row r="42" spans="4:10" s="38" customFormat="1" ht="11.25" x14ac:dyDescent="0.15"/>
    <row r="43" spans="4:10" s="38" customFormat="1" ht="11.25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表紙</vt:lpstr>
      <vt:lpstr>連BS</vt:lpstr>
      <vt:lpstr>連BS-2</vt:lpstr>
      <vt:lpstr>連PL</vt:lpstr>
      <vt:lpstr>分野別</vt:lpstr>
      <vt:lpstr>連CF</vt:lpstr>
      <vt:lpstr>連CF-2</vt:lpstr>
      <vt:lpstr>連半期</vt:lpstr>
      <vt:lpstr>収益性</vt:lpstr>
      <vt:lpstr>安全性</vt:lpstr>
      <vt:lpstr>効率・成長性</vt:lpstr>
      <vt:lpstr>投資</vt:lpstr>
      <vt:lpstr>投資-2</vt:lpstr>
      <vt:lpstr>グラフ１</vt:lpstr>
      <vt:lpstr>グラフ２</vt:lpstr>
      <vt:lpstr>グラフ3</vt:lpstr>
      <vt:lpstr>グラフ４</vt:lpstr>
      <vt:lpstr>裏表紙</vt:lpstr>
      <vt:lpstr>グラフ１!Print_Area</vt:lpstr>
      <vt:lpstr>グラフ２!Print_Area</vt:lpstr>
      <vt:lpstr>グラフ3!Print_Area</vt:lpstr>
      <vt:lpstr>グラフ４!Print_Area</vt:lpstr>
      <vt:lpstr>安全性!Print_Area</vt:lpstr>
      <vt:lpstr>効率・成長性!Print_Area</vt:lpstr>
      <vt:lpstr>収益性!Print_Area</vt:lpstr>
      <vt:lpstr>投資!Print_Area</vt:lpstr>
      <vt:lpstr>'投資-2'!Print_Area</vt:lpstr>
      <vt:lpstr>表紙!Print_Area</vt:lpstr>
      <vt:lpstr>分野別!Print_Area</vt:lpstr>
      <vt:lpstr>裏表紙!Print_Area</vt:lpstr>
      <vt:lpstr>連BS!Print_Area</vt:lpstr>
      <vt:lpstr>'連BS-2'!Print_Area</vt:lpstr>
      <vt:lpstr>連CF!Print_Area</vt:lpstr>
      <vt:lpstr>'連CF-2'!Print_Area</vt:lpstr>
      <vt:lpstr>連PL!Print_Area</vt:lpstr>
      <vt:lpstr>連半期!Print_Area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2021-05-14T08:34:10Z</dcterms:created>
  <dcterms:modified xsi:type="dcterms:W3CDTF">2021-05-14T08:34:17Z</dcterms:modified>
</cp:coreProperties>
</file>