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9840" windowHeight="9420" tabRatio="845" activeTab="0"/>
  </bookViews>
  <sheets>
    <sheet name="表紙" sheetId="1" r:id="rId1"/>
    <sheet name="連BS" sheetId="2" r:id="rId2"/>
    <sheet name="連BS-2" sheetId="3" r:id="rId3"/>
    <sheet name="連PL" sheetId="4" r:id="rId4"/>
    <sheet name="分野別" sheetId="5" r:id="rId5"/>
    <sheet name="連CF" sheetId="6" r:id="rId6"/>
    <sheet name="連CF-2" sheetId="7" r:id="rId7"/>
    <sheet name="連四半期" sheetId="8" r:id="rId8"/>
    <sheet name="個PL" sheetId="9" r:id="rId9"/>
    <sheet name="収益性" sheetId="10" r:id="rId10"/>
    <sheet name="安全性" sheetId="11" r:id="rId11"/>
    <sheet name="効率・成長性" sheetId="12" r:id="rId12"/>
    <sheet name="投資" sheetId="13" r:id="rId13"/>
    <sheet name="投資-2" sheetId="14" r:id="rId14"/>
    <sheet name="グラフ１" sheetId="15" r:id="rId15"/>
    <sheet name="グラフ２" sheetId="16" r:id="rId16"/>
    <sheet name="グラフ3" sheetId="17" r:id="rId17"/>
    <sheet name="グラフ４" sheetId="18" r:id="rId18"/>
    <sheet name="裏表紙" sheetId="19" r:id="rId19"/>
  </sheets>
  <externalReferences>
    <externalReference r:id="rId22"/>
    <externalReference r:id="rId23"/>
  </externalReferences>
  <definedNames>
    <definedName name="_xlnm.Print_Area" localSheetId="14">'グラフ１'!$A$1:$S$42</definedName>
    <definedName name="_xlnm.Print_Area" localSheetId="15">'グラフ２'!$A$1:$S$42</definedName>
    <definedName name="_xlnm.Print_Area" localSheetId="16">'グラフ3'!$A$1:$S$42</definedName>
    <definedName name="_xlnm.Print_Area" localSheetId="17">'グラフ４'!$A$1:$S$42</definedName>
    <definedName name="_xlnm.Print_Area" localSheetId="10">'安全性'!$A$1:$K$31</definedName>
    <definedName name="_xlnm.Print_Area" localSheetId="8">'個PL'!$A$1:$L$19</definedName>
    <definedName name="_xlnm.Print_Area" localSheetId="9">'収益性'!$A$1:$L$29</definedName>
    <definedName name="_xlnm.Print_Area" localSheetId="12">'投資'!$A$1:$L$25</definedName>
    <definedName name="_xlnm.Print_Area" localSheetId="13">'投資-2'!$A$1:$L$28</definedName>
    <definedName name="_xlnm.Print_Area" localSheetId="0">'表紙'!$A$1:$N$36</definedName>
    <definedName name="_xlnm.Print_Area" localSheetId="4">'分野別'!$A$1:$L$29</definedName>
    <definedName name="_xlnm.Print_Area" localSheetId="18">'裏表紙'!$A$1:$P$40</definedName>
    <definedName name="_xlnm.Print_Area" localSheetId="1">'連BS'!$A$1:$M$35</definedName>
    <definedName name="_xlnm.Print_Area" localSheetId="2">'連BS-2'!$A$1:$M$44</definedName>
    <definedName name="_xlnm.Print_Area" localSheetId="6">'連CF-2'!$A$1:$K$33</definedName>
    <definedName name="_xlnm.Print_Area" localSheetId="3">'連PL'!$A$1:$L$23</definedName>
    <definedName name="_xlnm.Print_Area" localSheetId="7">'連四半期'!$A$1:$L$38</definedName>
  </definedNames>
  <calcPr fullCalcOnLoad="1"/>
</workbook>
</file>

<file path=xl/sharedStrings.xml><?xml version="1.0" encoding="utf-8"?>
<sst xmlns="http://schemas.openxmlformats.org/spreadsheetml/2006/main" count="964" uniqueCount="462">
  <si>
    <t>Reserve for Directors' Retirement Benefits</t>
  </si>
  <si>
    <t>その他有価証券評価差額金</t>
  </si>
  <si>
    <t>Valuation Difference on Available-for-Sale Securities</t>
  </si>
  <si>
    <t>Valuation Difference on Available-for-Sale Securities</t>
  </si>
  <si>
    <t>為替換算調整勘定</t>
  </si>
  <si>
    <t>Translation Adjustment</t>
  </si>
  <si>
    <t>評価・換算差額等合計</t>
  </si>
  <si>
    <t>Total Valuation and Translation Adjustments</t>
  </si>
  <si>
    <t>データセンター移設損失引当繰入額</t>
  </si>
  <si>
    <t>法人税、住民税及び事業税</t>
  </si>
  <si>
    <t>Income Taxes-Current</t>
  </si>
  <si>
    <t>Income Taxes-Deferred</t>
  </si>
  <si>
    <t>法人税等調整額</t>
  </si>
  <si>
    <t>減損損失</t>
  </si>
  <si>
    <t>貸倒引当金の増減額（減少：△）</t>
  </si>
  <si>
    <t>賞与引当金の増減額（減少：△）</t>
  </si>
  <si>
    <t>Impairment loss</t>
  </si>
  <si>
    <t>Increase (Decrease) in Allowance for Doubtful Accounts</t>
  </si>
  <si>
    <t>退職給付引当金の増減額（減少：△）</t>
  </si>
  <si>
    <t>役員退職慰労引当金の増減額（減少：△）</t>
  </si>
  <si>
    <t>Increase (Decrease) in Reserve for Directors' Retirement Benefits</t>
  </si>
  <si>
    <t>受取利息及び受取配当金</t>
  </si>
  <si>
    <t>Interest and Dividends Income</t>
  </si>
  <si>
    <t>固定資産処分損益（差益：△）</t>
  </si>
  <si>
    <t>固定資産売却損益（差益：△）</t>
  </si>
  <si>
    <t>ソフトウェア評価損益（差益：△）</t>
  </si>
  <si>
    <t>前受金の増減額（減少：△）</t>
  </si>
  <si>
    <t>Increase (decrease) in advances received</t>
  </si>
  <si>
    <t>長期未払金の増減額（減少：△）</t>
  </si>
  <si>
    <t>Increase (decrease) in long-term accounts payable-other</t>
  </si>
  <si>
    <t>その他資産の増減額（増加：△）</t>
  </si>
  <si>
    <t>Decrease (increase) in other assets</t>
  </si>
  <si>
    <t>その他負債の増減額（減少：△）</t>
  </si>
  <si>
    <t>Increase (decrease) in other liabilities</t>
  </si>
  <si>
    <t>定期預金の増減額（増加：△）</t>
  </si>
  <si>
    <t>Decrease (increase) in time deposits</t>
  </si>
  <si>
    <t>有価証券の償還による収入額</t>
  </si>
  <si>
    <t>有価証券の取得による支出額</t>
  </si>
  <si>
    <t>Proceeds from redemption of marketable securities</t>
  </si>
  <si>
    <t>有形・無形固定資産の取得による支出</t>
  </si>
  <si>
    <t>敷金・保証金の差入による支出額</t>
  </si>
  <si>
    <t>敷金・保証金の回収による収入額</t>
  </si>
  <si>
    <t>その他の投資の取得による支出額</t>
  </si>
  <si>
    <t>その他の投資の処分による収入額</t>
  </si>
  <si>
    <t>Other payments</t>
  </si>
  <si>
    <t>Other proceeds</t>
  </si>
  <si>
    <t>自己株式の売却による収入</t>
  </si>
  <si>
    <t>Proceeds from sales of treasury stock</t>
  </si>
  <si>
    <t>現金及び現金同等物の増減額（減少：△）</t>
  </si>
  <si>
    <t>＜安全性指標＞</t>
  </si>
  <si>
    <t>＜基礎指標＞</t>
  </si>
  <si>
    <t>＜ROEとROA＞</t>
  </si>
  <si>
    <t>ROE and ROA</t>
  </si>
  <si>
    <t>Return on Assets [ROA]</t>
  </si>
  <si>
    <t>※ 株価収益率･･･株価/1株当たり当期純利益 * Price to Earnings Ratio = Stock Price / Earnings per Share    　</t>
  </si>
  <si>
    <t>※ 配当性向･･･1株あたり配当額/1株当たり純利益 * Dividend Payout Ratio = Dividends per Share / Earnings per Share　</t>
  </si>
  <si>
    <t>※ 株価純資産倍率･･･株価/1株当たり純資産　* Price to Book Value Ratio = Stock Price / Book Value per Share　　　　</t>
  </si>
  <si>
    <t>セグメント別売上高</t>
  </si>
  <si>
    <t>金融システム事業</t>
  </si>
  <si>
    <t>HULFT事業</t>
  </si>
  <si>
    <t>BPO事業</t>
  </si>
  <si>
    <t>主要顧客別売上</t>
  </si>
  <si>
    <t>Sales by Main Customer</t>
  </si>
  <si>
    <t>クレディセゾン</t>
  </si>
  <si>
    <t>NTTデータ</t>
  </si>
  <si>
    <t>キュービタス</t>
  </si>
  <si>
    <t>西友</t>
  </si>
  <si>
    <t>Accrued expenses</t>
  </si>
  <si>
    <t>＜資本の部＞</t>
  </si>
  <si>
    <t>その他有価証券評価差額金</t>
  </si>
  <si>
    <t>資本合計</t>
  </si>
  <si>
    <t>負債、少数株主持分及び資本合計</t>
  </si>
  <si>
    <t>Shareholders' Equity</t>
  </si>
  <si>
    <t>Total Shareholders' Equity</t>
  </si>
  <si>
    <t>Total Liabilities, Minority interests and Shareholders' Equity</t>
  </si>
  <si>
    <t>単位：百万円 ／ Unit：\million</t>
  </si>
  <si>
    <t>単位：％ ／ Unit：%</t>
  </si>
  <si>
    <t>総資産利益率［ROA］</t>
  </si>
  <si>
    <t>※ 総資産利益率･･･事業利益/期首・期末平均総資産    * Return on Assets = Earnings before Interests and Taxes / Average Total Assets at Beginning and End of Year</t>
  </si>
  <si>
    <t>Stock Price at the End of the Period (\)</t>
  </si>
  <si>
    <t>Aggregate Market Price at the End of the Period
 (Consolidated; \ million)</t>
  </si>
  <si>
    <t>株価収益率［PER］（倍）</t>
  </si>
  <si>
    <t>Price to Earnings Ratio [PER](Times)</t>
  </si>
  <si>
    <t>株価純資産倍率［PBR］（倍）</t>
  </si>
  <si>
    <t>Price to Book Value Ratio [PBR](Times)</t>
  </si>
  <si>
    <t>Dividend Yield</t>
  </si>
  <si>
    <t>Average Equity at Beginning and End of Year</t>
  </si>
  <si>
    <t>自己資本利益率［ROE］</t>
  </si>
  <si>
    <t>※ 自己資本利益率･･･当期純利益/期首・期末平均自己資本    * Return on Equity = Net Income / Average Equity at Beginning and End of Year</t>
  </si>
  <si>
    <t>単位：回 ／ Unit：Turnover</t>
  </si>
  <si>
    <t>※ 総資産回転率･･･売上高/期首・期末平均総資産    * Total Assets Turnover = Net Sales / Average Total Assets at Beginning and End of Year</t>
  </si>
  <si>
    <t>※ 有形固定資産回転率･･･売上高/期首・期末平均有形固定資産    * Property, Plant and Equipment Turnover = Net Sales / Average Property, Plant and Equipment at Beginning and End of Year</t>
  </si>
  <si>
    <t>Total Capital</t>
  </si>
  <si>
    <t>※ 自己資本･･･株主資本合計+評価・換算差額等合計  * Equity Capital = Total Shareholders' Equity + Total Valuation and Translation Adjustments</t>
  </si>
  <si>
    <t>※ 流動比率･･･流動資産/流動負債  * Current Ratio = Current Assets / Current Liabilities</t>
  </si>
  <si>
    <t>Equity Ratio</t>
  </si>
  <si>
    <t>※ 負債比率･･･他人資本/自己資本  * Debt to Equity Ratio = Borrowed Capital / Equity Capital</t>
  </si>
  <si>
    <t>※ 自己資本比率･･･自己資本/総資本    * Equity Ratio = Equity Capital / Total Capital</t>
  </si>
  <si>
    <t xml:space="preserve">※ 固定比率･･･固定資産/自己資本    * Fixed Ratio = Noncurrent Assets / Equity Capital </t>
  </si>
  <si>
    <t>Cash and Cash Equivalents at Beginning of Period</t>
  </si>
  <si>
    <t>Cash and Cash Equivalents at End of Period</t>
  </si>
  <si>
    <t>営業活動によるキャッシュ・フロー</t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</si>
  <si>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</si>
  <si>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</si>
  <si>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</si>
  <si>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</si>
  <si>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</si>
  <si>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</si>
  <si>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</si>
  <si>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</si>
  <si>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</si>
  <si>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</si>
  <si>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</si>
  <si>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>Total Capital</t>
  </si>
  <si>
    <t>Average Total Capital at Beginning and End of Year</t>
  </si>
  <si>
    <t xml:space="preserve">Return on Equity </t>
  </si>
  <si>
    <t>Stock Indicators</t>
  </si>
  <si>
    <t>Stock Price Indicators</t>
  </si>
  <si>
    <t>Dividend Payout Ratio</t>
  </si>
  <si>
    <t>税引前当期純利益</t>
  </si>
  <si>
    <t>流動資産</t>
  </si>
  <si>
    <t>Provision for Retirement Benefits</t>
  </si>
  <si>
    <t>Non-Operating Income</t>
  </si>
  <si>
    <t>Non-Operating Expenses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</si>
  <si>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</si>
  <si>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</si>
  <si>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</si>
  <si>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</si>
  <si>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</si>
  <si>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</si>
  <si>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</si>
  <si>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</si>
  <si>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Purchase of Investment Securities</t>
  </si>
  <si>
    <t>Basic Indicators</t>
  </si>
  <si>
    <t>現金及び預金</t>
  </si>
  <si>
    <t>受取手形及び売掛金</t>
  </si>
  <si>
    <t>有価証券</t>
  </si>
  <si>
    <t>その他</t>
  </si>
  <si>
    <t>貸倒引当金</t>
  </si>
  <si>
    <t>流動資産合計</t>
  </si>
  <si>
    <t>固定資産</t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</si>
  <si>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</si>
  <si>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</si>
  <si>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</si>
  <si>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</si>
  <si>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</si>
  <si>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</si>
  <si>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</si>
  <si>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</si>
  <si>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</si>
  <si>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</si>
  <si>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</si>
  <si>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</si>
  <si>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</si>
  <si>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</si>
  <si>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</si>
  <si>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</si>
  <si>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</si>
  <si>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</si>
  <si>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</si>
  <si>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</si>
  <si>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</si>
  <si>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</si>
  <si>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</si>
  <si>
    <t>有形固定資産合計</t>
  </si>
  <si>
    <t>無形固定資産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</si>
  <si>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</si>
  <si>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</si>
  <si>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</si>
  <si>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</si>
  <si>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</si>
  <si>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</si>
  <si>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流動負債</t>
  </si>
  <si>
    <t>未払法人税等</t>
  </si>
  <si>
    <t>流動負債合計</t>
  </si>
  <si>
    <t>固定負債</t>
  </si>
  <si>
    <t>退職給付引当金</t>
  </si>
  <si>
    <t>固定負債合計</t>
  </si>
  <si>
    <t>負債合計</t>
  </si>
  <si>
    <t>資本金</t>
  </si>
  <si>
    <t>資本剰余金</t>
  </si>
  <si>
    <t>利益剰余金</t>
  </si>
  <si>
    <t>自己株式</t>
  </si>
  <si>
    <t>売上高</t>
  </si>
  <si>
    <t>売上原価</t>
  </si>
  <si>
    <t>売上総利益</t>
  </si>
  <si>
    <t>販売費及び一般管理費</t>
  </si>
  <si>
    <t>減価償却費</t>
  </si>
  <si>
    <t>営業利益</t>
  </si>
  <si>
    <t>営業外収益</t>
  </si>
  <si>
    <t>営業外費用</t>
  </si>
  <si>
    <t>経常利益</t>
  </si>
  <si>
    <t>税金等調整前当期純利益</t>
  </si>
  <si>
    <t>当期純利益</t>
  </si>
  <si>
    <t>小計</t>
  </si>
  <si>
    <t>営業活動によるキャッシュ・フロー</t>
  </si>
  <si>
    <t>投資活動によるキャッシュ・フロー</t>
  </si>
  <si>
    <t>財務活動によるキャッシュ・フロー</t>
  </si>
  <si>
    <t>配当金の支払額</t>
  </si>
  <si>
    <t>売上高成長率</t>
  </si>
  <si>
    <t>営業利益成長率</t>
  </si>
  <si>
    <t>経常利益成長率</t>
  </si>
  <si>
    <t>未払費用</t>
  </si>
  <si>
    <t>＜資産の部＞</t>
  </si>
  <si>
    <t>＜負債の部＞</t>
  </si>
  <si>
    <t>投資有価証券の取得による支出</t>
  </si>
  <si>
    <t>投資有価証券の売却による収入</t>
  </si>
  <si>
    <t>法人税等の支払額</t>
  </si>
  <si>
    <t>期末時価総額(連結)（百万円）</t>
  </si>
  <si>
    <t>期末発行済株式数(連結)（千株）</t>
  </si>
  <si>
    <t>期末株価（円）</t>
  </si>
  <si>
    <t>総資産回転率</t>
  </si>
  <si>
    <t>当期純利益成長率</t>
  </si>
  <si>
    <t>持分法による投資損益</t>
  </si>
  <si>
    <t>たな卸資産の増減額</t>
  </si>
  <si>
    <t>仕入債務の増減額</t>
  </si>
  <si>
    <t>役員賞与の支払額</t>
  </si>
  <si>
    <t>利息及び配当金の受取額</t>
  </si>
  <si>
    <t>有形固定資産の取得による支出</t>
  </si>
  <si>
    <t>現金及び現金同等物の期首残高</t>
  </si>
  <si>
    <t>現金及び現金同等物の期末残高</t>
  </si>
  <si>
    <t>ソフトウェア</t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</si>
  <si>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</si>
  <si>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</si>
  <si>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</si>
  <si>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</si>
  <si>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</si>
  <si>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</si>
  <si>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</si>
  <si>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</si>
  <si>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</si>
  <si>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</si>
  <si>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</si>
  <si>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</si>
  <si>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</si>
  <si>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</si>
  <si>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</si>
  <si>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</si>
  <si>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</si>
  <si>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</si>
  <si>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</si>
  <si>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</si>
  <si>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</si>
  <si>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</si>
  <si>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Valuation and Translation Adjustments</t>
  </si>
  <si>
    <t>Gross Profit</t>
  </si>
  <si>
    <t>Extraordinary Income</t>
  </si>
  <si>
    <t>Extraordinary Loss</t>
  </si>
  <si>
    <t xml:space="preserve">Income before Income Taxes </t>
  </si>
  <si>
    <t>Total Income Taxes</t>
  </si>
  <si>
    <t>Gross  Profit</t>
  </si>
  <si>
    <t>Depreciation and Amortization</t>
  </si>
  <si>
    <t>Directors' Bonuses</t>
  </si>
  <si>
    <t>Interest and Dividends Income Received</t>
  </si>
  <si>
    <t>Income Taxes Paid</t>
  </si>
  <si>
    <t>Proceeds from Sales of Investment Securities</t>
  </si>
  <si>
    <t>Cash Dividends Paid</t>
  </si>
  <si>
    <t>Effect of Exchange Rate Change on Cash and Cash Equivalents</t>
  </si>
  <si>
    <t>Net Increase (Decrease) in Cash and Cash Equivalents</t>
  </si>
  <si>
    <t>たな卸資産</t>
  </si>
  <si>
    <t>その他事業</t>
  </si>
  <si>
    <t>＜純資産の部＞</t>
  </si>
  <si>
    <t>株主資本</t>
  </si>
  <si>
    <t>株主資本合計</t>
  </si>
  <si>
    <t>純資産合計</t>
  </si>
  <si>
    <t>特別損失</t>
  </si>
  <si>
    <t>負債純資産合計</t>
  </si>
  <si>
    <t>評価・換算差額等</t>
  </si>
  <si>
    <t>繰延税金資産</t>
  </si>
  <si>
    <t>特別利益</t>
  </si>
  <si>
    <t>＜収益力指標＞</t>
  </si>
  <si>
    <t>＜収益実績指標＞</t>
  </si>
  <si>
    <t>自己資本</t>
  </si>
  <si>
    <t>負債比率</t>
  </si>
  <si>
    <t>自己資本比率</t>
  </si>
  <si>
    <t>＜効率性指標＞</t>
  </si>
  <si>
    <t>＜成長性指標＞</t>
  </si>
  <si>
    <t>期首・期末平均自己資本</t>
  </si>
  <si>
    <t>総資本</t>
  </si>
  <si>
    <t>＜1株当たり指標＞</t>
  </si>
  <si>
    <t>＜株価指標＞</t>
  </si>
  <si>
    <t>売上債権の増減額</t>
  </si>
  <si>
    <t>現金及び現金同等物に係る換算差額</t>
  </si>
  <si>
    <t>＜資本･資産指標＞</t>
  </si>
  <si>
    <t>法人税等合計</t>
  </si>
  <si>
    <t>流動比率</t>
  </si>
  <si>
    <t>固定比率</t>
  </si>
  <si>
    <t>売上総利益率</t>
  </si>
  <si>
    <t>売上高営業利益率</t>
  </si>
  <si>
    <t>売上高経常利益率</t>
  </si>
  <si>
    <t>売上高当期純利益率</t>
  </si>
  <si>
    <t xml:space="preserve">配当性向 </t>
  </si>
  <si>
    <t xml:space="preserve">配当利回り </t>
  </si>
  <si>
    <t>建物及び構築物</t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</si>
  <si>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</si>
  <si>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</si>
  <si>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</si>
  <si>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</si>
  <si>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</si>
  <si>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</si>
  <si>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</si>
  <si>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t>上半期　1st Half</t>
  </si>
  <si>
    <t>下半期　2nd Half</t>
  </si>
  <si>
    <r>
      <t>連結貸借対照表　</t>
    </r>
    <r>
      <rPr>
        <sz val="8"/>
        <color indexed="24"/>
        <rFont val="ＭＳ 明朝"/>
        <family val="1"/>
      </rPr>
      <t>Consolidated Balance Sheets</t>
    </r>
  </si>
  <si>
    <r>
      <t>投資指標　</t>
    </r>
    <r>
      <rPr>
        <sz val="8"/>
        <color indexed="24"/>
        <rFont val="ＭＳ 明朝"/>
        <family val="1"/>
      </rPr>
      <t>Return Indicators</t>
    </r>
  </si>
  <si>
    <r>
      <t>効率性・成長性指標　</t>
    </r>
    <r>
      <rPr>
        <sz val="8"/>
        <color indexed="24"/>
        <rFont val="ＭＳ 明朝"/>
        <family val="1"/>
      </rPr>
      <t>Efficiency and Growth Indicators</t>
    </r>
  </si>
  <si>
    <r>
      <t>安全性指標　</t>
    </r>
    <r>
      <rPr>
        <sz val="8"/>
        <color indexed="24"/>
        <rFont val="ＭＳ 明朝"/>
        <family val="1"/>
      </rPr>
      <t>Safety Indicators</t>
    </r>
  </si>
  <si>
    <r>
      <t>収益性指標　</t>
    </r>
    <r>
      <rPr>
        <sz val="8"/>
        <color indexed="24"/>
        <rFont val="ＭＳ 明朝"/>
        <family val="1"/>
      </rPr>
      <t>Profitability Indicators</t>
    </r>
  </si>
  <si>
    <r>
      <t>個別損益計算書　</t>
    </r>
    <r>
      <rPr>
        <sz val="8"/>
        <color indexed="24"/>
        <rFont val="ＭＳ 明朝"/>
        <family val="1"/>
      </rPr>
      <t>Non-Consolidated Statements of Income</t>
    </r>
  </si>
  <si>
    <r>
      <t>連結キャッシュ・フロー計算書　</t>
    </r>
    <r>
      <rPr>
        <sz val="8"/>
        <color indexed="24"/>
        <rFont val="ＭＳ 明朝"/>
        <family val="1"/>
      </rPr>
      <t>Consolidated Cash Flow Statement</t>
    </r>
  </si>
  <si>
    <r>
      <t>連結四半期業績　</t>
    </r>
    <r>
      <rPr>
        <sz val="8"/>
        <color indexed="24"/>
        <rFont val="ＭＳ 明朝"/>
        <family val="1"/>
      </rPr>
      <t>Consolidated Quarterly Operating Results</t>
    </r>
  </si>
  <si>
    <r>
      <t>連結損益計算書　</t>
    </r>
    <r>
      <rPr>
        <sz val="8"/>
        <color indexed="24"/>
        <rFont val="ＭＳ 明朝"/>
        <family val="1"/>
      </rPr>
      <t>Consolidated Statements of Income</t>
    </r>
  </si>
  <si>
    <r>
      <t>セグメント別売上高　</t>
    </r>
    <r>
      <rPr>
        <sz val="8"/>
        <color indexed="24"/>
        <rFont val="ＭＳ 明朝"/>
        <family val="1"/>
      </rPr>
      <t>Operating Results by Segment</t>
    </r>
  </si>
  <si>
    <t>仕掛品</t>
  </si>
  <si>
    <t>Work in Prosess</t>
  </si>
  <si>
    <t>Building and Structures</t>
  </si>
  <si>
    <t>工具、器具及び備品</t>
  </si>
  <si>
    <t>Other</t>
  </si>
  <si>
    <t>Equipment</t>
  </si>
  <si>
    <t>敷金</t>
  </si>
  <si>
    <t>Lease deposits</t>
  </si>
  <si>
    <t>賞与引当金</t>
  </si>
  <si>
    <t>支払手形及び買掛金</t>
  </si>
  <si>
    <t>Notes and Accounts Payable-trade</t>
  </si>
  <si>
    <t>Reserve for Bonuses</t>
  </si>
  <si>
    <t>役員退職慰労金引当金</t>
  </si>
  <si>
    <t>3月31日現在／At March 31</t>
  </si>
  <si>
    <t>3月31日に終了した事業年度／Years ended March 31</t>
  </si>
  <si>
    <t>各事業年度／Fiscal Years</t>
  </si>
  <si>
    <t>Financial</t>
  </si>
  <si>
    <t>Credit Saison Co.,Ltd.</t>
  </si>
  <si>
    <t>NTT DATA CORPORATION</t>
  </si>
  <si>
    <t>Qubitous Co.,Ltd.</t>
  </si>
  <si>
    <t>SEIYU</t>
  </si>
  <si>
    <t>－</t>
  </si>
  <si>
    <t>△ 0</t>
  </si>
  <si>
    <t>BPO</t>
  </si>
  <si>
    <t>HULFT</t>
  </si>
  <si>
    <t>流通サービスシステム事業</t>
  </si>
  <si>
    <t>入力用(千円単位まで)</t>
  </si>
  <si>
    <t>純資産(自己資本)合計</t>
  </si>
  <si>
    <t>税金等調整前当期純利益</t>
  </si>
  <si>
    <t>期首・期末平均総資産</t>
  </si>
  <si>
    <t>１株当たり配当額（円）</t>
  </si>
  <si>
    <t>※ 配当利回り…1株あたり配当額/期末株価　* Dividend Yield = Dividends per Share / Stock Price</t>
  </si>
  <si>
    <t>計算用(千円単位まで)</t>
  </si>
  <si>
    <t>連結</t>
  </si>
  <si>
    <t>単体</t>
  </si>
  <si>
    <t>上半期数値</t>
  </si>
  <si>
    <t>下半期数値</t>
  </si>
  <si>
    <t>投資有価証券売却損益</t>
  </si>
  <si>
    <t>Loss (gain) on sales of Investment Securities</t>
  </si>
  <si>
    <t>Provision of Reserve for Loss on Datacenter Relocation</t>
  </si>
  <si>
    <t>データセンター移設損失引当金の増減額（減少：△）</t>
  </si>
  <si>
    <t>為替差損益（差益：△）</t>
  </si>
  <si>
    <t>ゴルフ会員権評価損</t>
  </si>
  <si>
    <t>複合金融商品評価損益（差益：△）</t>
  </si>
  <si>
    <t>支払利息</t>
  </si>
  <si>
    <t>投資有価証券評価損益</t>
  </si>
  <si>
    <t>電話加入権評価損</t>
  </si>
  <si>
    <t>固定資産回転率</t>
  </si>
  <si>
    <t>Total Noncurrent Assets</t>
  </si>
  <si>
    <t>Noncurrent Assets Turnover</t>
  </si>
  <si>
    <t>Loss (gain) on Valuation of Software</t>
  </si>
  <si>
    <t>Loss (gain) on Valuation of Investment Securities</t>
  </si>
  <si>
    <t>Interest</t>
  </si>
  <si>
    <t>Loss (gain) on Compound Instrument</t>
  </si>
  <si>
    <t>Exchange Gain and Loss</t>
  </si>
  <si>
    <t>Loss (gain) on Disposal of Fixed Assets</t>
  </si>
  <si>
    <t>Loss (gain) on Sales of Fixed Assets</t>
  </si>
  <si>
    <t>Loss on Golf-Club Membership</t>
  </si>
  <si>
    <t>Loss on Right of Telephone</t>
  </si>
  <si>
    <t>Increase (Decrease) in Reserve for Bonuses</t>
  </si>
  <si>
    <t>Increase (Decrease) in Reserve for Relocation of Datacenter</t>
  </si>
  <si>
    <t>Financial Data</t>
  </si>
  <si>
    <t>170-6021 東京都豊島区東池袋3-1-1　サンシャイン60 21F</t>
  </si>
  <si>
    <t>Phone: 03-3988-3477  Fax: 03-3988-7513</t>
  </si>
  <si>
    <t>E-mail:ir9640@saison.co.jp</t>
  </si>
  <si>
    <t>《IR担当窓口》</t>
  </si>
  <si>
    <t>Total Sales by Segment</t>
  </si>
  <si>
    <t>Retail &amp; Services</t>
  </si>
  <si>
    <t>Other</t>
  </si>
  <si>
    <t>※2006-2009年度は参考値</t>
  </si>
  <si>
    <t>－</t>
  </si>
  <si>
    <t>－</t>
  </si>
  <si>
    <t>旧セグメント別売上高</t>
  </si>
  <si>
    <t>Total Sales by Previous Segment</t>
  </si>
  <si>
    <t>システム構築・運用事業</t>
  </si>
  <si>
    <t>Systems Construction and Operation Business</t>
  </si>
  <si>
    <t>情報処理サービス</t>
  </si>
  <si>
    <t>Information Processing Service</t>
  </si>
  <si>
    <t>システム開発</t>
  </si>
  <si>
    <t>System Development</t>
  </si>
  <si>
    <t>システム・機器販売等</t>
  </si>
  <si>
    <t>Sales of System and Equipment</t>
  </si>
  <si>
    <t>パッケージ事業</t>
  </si>
  <si>
    <t>Packaged Software Business</t>
  </si>
  <si>
    <t>パッケージ販売</t>
  </si>
  <si>
    <t>Sales of Packaged Software</t>
  </si>
  <si>
    <t>パッケージ付帯サービス</t>
  </si>
  <si>
    <t>Services with Packaged Software</t>
  </si>
  <si>
    <t>※2011-2012年度は参考値</t>
  </si>
  <si>
    <t>投資有価証券の償還による収入</t>
  </si>
  <si>
    <t>Gain on redemption of investment securities</t>
  </si>
  <si>
    <t>Purchase of Tangible and Intangible Fixed Assets</t>
  </si>
  <si>
    <t>Purchase of Property, Plant and Equipment</t>
  </si>
  <si>
    <t>有形固定資産の除却による支出</t>
  </si>
  <si>
    <t>Loss on retirement of Property, Plant and Equipment</t>
  </si>
  <si>
    <t>有形・無形固定資産の売却による収入</t>
  </si>
  <si>
    <t>Gain on sales of Tangible and Intangible Fixed Assets</t>
  </si>
  <si>
    <t>固定資産の売却による収入額</t>
  </si>
  <si>
    <t>Proceeds from Sales of Fixed Assets</t>
  </si>
  <si>
    <t>Payments for Lease and Guarantee Deposits</t>
  </si>
  <si>
    <t>Proceeds from Collection of Lease and Guarantee Deposits</t>
  </si>
  <si>
    <t>自己株式の取得による支出</t>
  </si>
  <si>
    <t>Purchase of treasury stock</t>
  </si>
  <si>
    <t>リース債務の返済による支出</t>
  </si>
  <si>
    <t>Repayments of lease obligations</t>
  </si>
  <si>
    <t>上段：連結、下段：個別</t>
  </si>
  <si>
    <t>上段：連結、下段：個別</t>
  </si>
  <si>
    <t>上段：連結、下段：個別</t>
  </si>
  <si>
    <t>上段：連結、下段：個別</t>
  </si>
  <si>
    <t>Number of Outstanding Shares at the End of the Period
 (Consolidated; Thousand Shares)</t>
  </si>
  <si>
    <t>Dividends per Share (\)</t>
  </si>
  <si>
    <t>Earnings per Share [EPS](\)</t>
  </si>
  <si>
    <t>Book Value per Share [BPS](\)</t>
  </si>
  <si>
    <t>１株当たり当期純利益［EPS］(円)</t>
  </si>
  <si>
    <t>１株当たり純資産額［BPS］(円)</t>
  </si>
  <si>
    <t>売上高　Net Sales</t>
  </si>
  <si>
    <t>営業利益　Operating Income</t>
  </si>
  <si>
    <t>経常利益　Ordinary Income</t>
  </si>
  <si>
    <t>当期純利益　Net Income</t>
  </si>
  <si>
    <t>売上総利益率／売上高　Gross Profit Ratio／Net Sales</t>
  </si>
  <si>
    <t>売上高営業利益率／営業利益　Operating Income Ratio／Operating Income</t>
  </si>
  <si>
    <t>売上高経常利益率／経常利益　Ordinary Income Ratio／Ordinary Income</t>
  </si>
  <si>
    <t>売上高当期純利益率／当期純利益　Return on Sales／Net Income</t>
  </si>
  <si>
    <t>売上総利益率</t>
  </si>
  <si>
    <t>流動比率／流動資産　Current Ratio／Current Assets</t>
  </si>
  <si>
    <t>固定比率／固定資産　Fixed Ratio／Noncurrent Assedts</t>
  </si>
  <si>
    <t>自己資本比率／自己資本　Equitey Ratio／Equity Capital</t>
  </si>
  <si>
    <t>総資産回転率／固定資産回転率　Total Assets Turnover／Noncurrent Assets Turnover</t>
  </si>
  <si>
    <t>自己資本利益率[ROE]／当期純利益　Return on Equity／Net Income</t>
  </si>
  <si>
    <t>1株当たり当期純利益[EPS]／１株当たり純資産額[BPS]</t>
  </si>
  <si>
    <t>株価収益率[PER]／株価純資産倍率[PBR]</t>
  </si>
  <si>
    <t>自己資本利益率[ROE]</t>
  </si>
  <si>
    <t>総資産利益率[ROA]</t>
  </si>
  <si>
    <t>1株当たり当期純利益[EPS]</t>
  </si>
  <si>
    <t>株価収益率[PER]</t>
  </si>
  <si>
    <t>株価純資産倍率[PBR]</t>
  </si>
  <si>
    <r>
      <t>総資産利益率［ROA］／経常利益　</t>
    </r>
    <r>
      <rPr>
        <sz val="8"/>
        <color indexed="63"/>
        <rFont val="ＭＳ 明朝"/>
        <family val="1"/>
      </rPr>
      <t>Return on Assets／Ordinary Income</t>
    </r>
  </si>
  <si>
    <t>１株当たり純資産額[BPS]</t>
  </si>
  <si>
    <t>　2013年3月期　</t>
  </si>
  <si>
    <t>09/30/2012</t>
  </si>
  <si>
    <t>2013(予)</t>
  </si>
  <si>
    <t>※4セグメントから5セグメントの作り方</t>
  </si>
  <si>
    <t>・システム開発・システム機器販売の総額からHULFT・関西のシステム開発・システム機器販売の額を除く</t>
  </si>
  <si>
    <t>（伴って、HULFT・関西のパッケージ販売以外をパッケージ付帯サービスへ）</t>
  </si>
  <si>
    <t>・パッケージ販売の総額から金融・流通・BPOのパッケージ販売の額を除く</t>
  </si>
  <si>
    <t>（伴って、金融・流通・BPOのパッケージ販売の額をシステム機器販売等に足す）</t>
  </si>
  <si>
    <t>△0</t>
  </si>
  <si>
    <t>△0</t>
  </si>
  <si>
    <t>△ 0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</si>
</sst>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&quot;△ &quot;#,##0.00"/>
    <numFmt numFmtId="186" formatCode="0.00_ "/>
    <numFmt numFmtId="187" formatCode="0.0_ "/>
    <numFmt numFmtId="188" formatCode="0_ "/>
    <numFmt numFmtId="189" formatCode="#,##0.0;&quot;△ &quot;#,##0.0"/>
    <numFmt numFmtId="190" formatCode="#,##0.0_ "/>
    <numFmt numFmtId="191" formatCode="#,##0.0_);[Red]\(#,##0.0\)"/>
    <numFmt numFmtId="192" formatCode="#,##0.00_ "/>
    <numFmt numFmtId="193" formatCode="yyyy/m"/>
    <numFmt numFmtId="194" formatCode="#,##0_);[Red]\(#,##0\)"/>
    <numFmt numFmtId="195" formatCode="0.0_);[Red]\(0.0\)"/>
    <numFmt numFmtId="196" formatCode="0_);[Red]\(0\)"/>
    <numFmt numFmtId="197" formatCode="mmm\-yyyy"/>
    <numFmt numFmtId="198" formatCode="#,##0_ ;[Red]\-#,##0\ "/>
    <numFmt numFmtId="199" formatCode="#,##0,;&quot;△ &quot;#,##0,"/>
    <numFmt numFmtId="200" formatCode="#,##0.0_ ;[Red]\-#,##0.0\ "/>
    <numFmt numFmtId="201" formatCode="#,##0.00_ ;[Red]\-#,##0.00\ "/>
    <numFmt numFmtId="202" formatCode="#,##0.000;&quot;△ &quot;#,##0.000"/>
    <numFmt numFmtId="203" formatCode="0.0_ ;[Red]\-0.0\ "/>
    <numFmt numFmtId="204" formatCode="#,##0.00_);\(#,##0.00\)"/>
    <numFmt numFmtId="205" formatCode="#,##0.0_);\(#,##0.0\)"/>
    <numFmt numFmtId="206" formatCode="0.000_ "/>
    <numFmt numFmtId="207" formatCode="#,##0\ ;[Red]\-#,##0\ "/>
    <numFmt numFmtId="208" formatCode="0.000000_ "/>
    <numFmt numFmtId="209" formatCode="0.00000_ "/>
    <numFmt numFmtId="210" formatCode="0.0000_ "/>
    <numFmt numFmtId="211" formatCode="#,##0.000_ ;[Red]\-#,##0.0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3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color indexed="31"/>
      <name val="ＭＳ Ｐゴシック"/>
      <family val="3"/>
    </font>
    <font>
      <sz val="11"/>
      <name val="ＭＳ 明朝"/>
      <family val="1"/>
    </font>
    <font>
      <sz val="13"/>
      <color indexed="24"/>
      <name val="ＭＳ 明朝"/>
      <family val="1"/>
    </font>
    <font>
      <sz val="8"/>
      <color indexed="24"/>
      <name val="ＭＳ 明朝"/>
      <family val="1"/>
    </font>
    <font>
      <sz val="11"/>
      <color indexed="31"/>
      <name val="ＭＳ 明朝"/>
      <family val="1"/>
    </font>
    <font>
      <sz val="8"/>
      <color indexed="31"/>
      <name val="ＭＳ 明朝"/>
      <family val="1"/>
    </font>
    <font>
      <sz val="6"/>
      <color indexed="31"/>
      <name val="ＭＳ 明朝"/>
      <family val="1"/>
    </font>
    <font>
      <sz val="8"/>
      <name val="ＭＳ 明朝"/>
      <family val="1"/>
    </font>
    <font>
      <b/>
      <sz val="8"/>
      <color indexed="31"/>
      <name val="ＭＳ 明朝"/>
      <family val="1"/>
    </font>
    <font>
      <sz val="9"/>
      <color indexed="45"/>
      <name val="ＭＳ 明朝"/>
      <family val="1"/>
    </font>
    <font>
      <sz val="9"/>
      <name val="ＭＳ 明朝"/>
      <family val="1"/>
    </font>
    <font>
      <sz val="8"/>
      <color indexed="45"/>
      <name val="ＭＳ 明朝"/>
      <family val="1"/>
    </font>
    <font>
      <sz val="7"/>
      <color indexed="45"/>
      <name val="ＭＳ 明朝"/>
      <family val="1"/>
    </font>
    <font>
      <b/>
      <sz val="8"/>
      <color indexed="45"/>
      <name val="ＭＳ 明朝"/>
      <family val="1"/>
    </font>
    <font>
      <sz val="11"/>
      <color indexed="45"/>
      <name val="ＭＳ 明朝"/>
      <family val="1"/>
    </font>
    <font>
      <sz val="5"/>
      <color indexed="45"/>
      <name val="ＭＳ 明朝"/>
      <family val="1"/>
    </font>
    <font>
      <sz val="6"/>
      <color indexed="45"/>
      <name val="ＭＳ 明朝"/>
      <family val="1"/>
    </font>
    <font>
      <sz val="7"/>
      <color indexed="31"/>
      <name val="ＭＳ 明朝"/>
      <family val="1"/>
    </font>
    <font>
      <sz val="13"/>
      <color indexed="57"/>
      <name val="ＭＳ 明朝"/>
      <family val="1"/>
    </font>
    <font>
      <sz val="13"/>
      <color indexed="48"/>
      <name val="ＭＳ 明朝"/>
      <family val="1"/>
    </font>
    <font>
      <b/>
      <sz val="8"/>
      <name val="ＭＳ 明朝"/>
      <family val="1"/>
    </font>
    <font>
      <sz val="11"/>
      <name val="HG正楷書体-PRO"/>
      <family val="4"/>
    </font>
    <font>
      <sz val="36"/>
      <name val="HG正楷書体-PRO"/>
      <family val="4"/>
    </font>
    <font>
      <sz val="10"/>
      <name val="ＭＳ 明朝"/>
      <family val="1"/>
    </font>
    <font>
      <sz val="10"/>
      <name val="ＭＳ ゴシック"/>
      <family val="3"/>
    </font>
    <font>
      <b/>
      <i/>
      <sz val="14"/>
      <name val="ＭＳ Ｐゴシック"/>
      <family val="3"/>
    </font>
    <font>
      <sz val="10"/>
      <name val="Arial Black"/>
      <family val="2"/>
    </font>
    <font>
      <i/>
      <sz val="48"/>
      <name val="Monotype Corsiva"/>
      <family val="4"/>
    </font>
    <font>
      <sz val="8"/>
      <color indexed="31"/>
      <name val="ＭＳ Ｐ明朝"/>
      <family val="1"/>
    </font>
    <font>
      <b/>
      <sz val="10"/>
      <name val="HG正楷書体-PRO"/>
      <family val="4"/>
    </font>
    <font>
      <b/>
      <sz val="11"/>
      <name val="HG正楷書体-PRO"/>
      <family val="4"/>
    </font>
    <font>
      <sz val="9"/>
      <color indexed="31"/>
      <name val="ＭＳ 明朝"/>
      <family val="1"/>
    </font>
    <font>
      <sz val="9"/>
      <color indexed="63"/>
      <name val="ＭＳ 明朝"/>
      <family val="1"/>
    </font>
    <font>
      <sz val="8"/>
      <color indexed="18"/>
      <name val="ＭＳ 明朝"/>
      <family val="1"/>
    </font>
    <font>
      <b/>
      <sz val="8"/>
      <color indexed="18"/>
      <name val="ＭＳ 明朝"/>
      <family val="1"/>
    </font>
    <font>
      <sz val="8"/>
      <color indexed="55"/>
      <name val="ＭＳ 明朝"/>
      <family val="1"/>
    </font>
    <font>
      <sz val="8"/>
      <color indexed="63"/>
      <name val="ＭＳ 明朝"/>
      <family val="1"/>
    </font>
    <font>
      <sz val="10"/>
      <name val="ＭＳ Ｐゴシック"/>
      <family val="3"/>
    </font>
    <font>
      <sz val="10.2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shrinkToFit="1"/>
    </xf>
    <xf numFmtId="176" fontId="12" fillId="0" borderId="0" xfId="17" applyNumberFormat="1" applyFont="1" applyFill="1" applyBorder="1" applyAlignment="1">
      <alignment horizontal="right" vertical="center"/>
    </xf>
    <xf numFmtId="176" fontId="15" fillId="0" borderId="0" xfId="1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shrinkToFit="1"/>
    </xf>
    <xf numFmtId="176" fontId="12" fillId="0" borderId="2" xfId="17" applyNumberFormat="1" applyFont="1" applyFill="1" applyBorder="1" applyAlignment="1">
      <alignment horizontal="right" vertical="center"/>
    </xf>
    <xf numFmtId="176" fontId="15" fillId="0" borderId="2" xfId="1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6" fontId="15" fillId="0" borderId="0" xfId="17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 shrinkToFit="1"/>
    </xf>
    <xf numFmtId="176" fontId="18" fillId="0" borderId="3" xfId="0" applyNumberFormat="1" applyFont="1" applyFill="1" applyBorder="1" applyAlignment="1">
      <alignment vertical="center"/>
    </xf>
    <xf numFmtId="176" fontId="20" fillId="0" borderId="3" xfId="0" applyNumberFormat="1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 shrinkToFit="1"/>
    </xf>
    <xf numFmtId="176" fontId="18" fillId="0" borderId="2" xfId="0" applyNumberFormat="1" applyFont="1" applyFill="1" applyBorder="1" applyAlignment="1">
      <alignment vertical="center"/>
    </xf>
    <xf numFmtId="176" fontId="20" fillId="0" borderId="2" xfId="0" applyNumberFormat="1" applyFont="1" applyFill="1" applyBorder="1" applyAlignment="1">
      <alignment vertical="center"/>
    </xf>
    <xf numFmtId="189" fontId="18" fillId="0" borderId="3" xfId="0" applyNumberFormat="1" applyFont="1" applyFill="1" applyBorder="1" applyAlignment="1">
      <alignment vertical="center"/>
    </xf>
    <xf numFmtId="189" fontId="20" fillId="0" borderId="3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189" fontId="18" fillId="0" borderId="0" xfId="0" applyNumberFormat="1" applyFont="1" applyFill="1" applyBorder="1" applyAlignment="1">
      <alignment vertical="center"/>
    </xf>
    <xf numFmtId="189" fontId="20" fillId="0" borderId="0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22" fillId="0" borderId="4" xfId="0" applyFont="1" applyBorder="1" applyAlignment="1">
      <alignment vertical="center" wrapText="1" shrinkToFit="1"/>
    </xf>
    <xf numFmtId="176" fontId="18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shrinkToFit="1"/>
    </xf>
    <xf numFmtId="38" fontId="18" fillId="0" borderId="0" xfId="17" applyNumberFormat="1" applyFont="1" applyFill="1" applyBorder="1" applyAlignment="1">
      <alignment vertical="center"/>
    </xf>
    <xf numFmtId="185" fontId="18" fillId="0" borderId="3" xfId="0" applyNumberFormat="1" applyFont="1" applyBorder="1" applyAlignment="1">
      <alignment vertical="center"/>
    </xf>
    <xf numFmtId="185" fontId="18" fillId="0" borderId="2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 vertical="center"/>
    </xf>
    <xf numFmtId="185" fontId="18" fillId="0" borderId="1" xfId="0" applyNumberFormat="1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shrinkToFit="1"/>
    </xf>
    <xf numFmtId="38" fontId="18" fillId="0" borderId="2" xfId="17" applyNumberFormat="1" applyFont="1" applyFill="1" applyBorder="1" applyAlignment="1">
      <alignment vertical="center"/>
    </xf>
    <xf numFmtId="38" fontId="20" fillId="0" borderId="2" xfId="17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 shrinkToFit="1"/>
    </xf>
    <xf numFmtId="38" fontId="20" fillId="0" borderId="0" xfId="17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vertical="center" shrinkToFi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76" fontId="18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vertical="center"/>
    </xf>
    <xf numFmtId="176" fontId="18" fillId="0" borderId="2" xfId="0" applyNumberFormat="1" applyFont="1" applyBorder="1" applyAlignment="1">
      <alignment vertical="center"/>
    </xf>
    <xf numFmtId="176" fontId="20" fillId="0" borderId="2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 shrinkToFit="1"/>
    </xf>
    <xf numFmtId="176" fontId="18" fillId="0" borderId="6" xfId="0" applyNumberFormat="1" applyFont="1" applyBorder="1" applyAlignment="1">
      <alignment vertical="center"/>
    </xf>
    <xf numFmtId="176" fontId="20" fillId="0" borderId="6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 shrinkToFit="1"/>
    </xf>
    <xf numFmtId="176" fontId="18" fillId="0" borderId="7" xfId="0" applyNumberFormat="1" applyFont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189" fontId="18" fillId="0" borderId="0" xfId="0" applyNumberFormat="1" applyFont="1" applyBorder="1" applyAlignment="1">
      <alignment vertical="center"/>
    </xf>
    <xf numFmtId="189" fontId="20" fillId="0" borderId="0" xfId="0" applyNumberFormat="1" applyFont="1" applyBorder="1" applyAlignment="1">
      <alignment vertical="center"/>
    </xf>
    <xf numFmtId="189" fontId="18" fillId="0" borderId="2" xfId="0" applyNumberFormat="1" applyFont="1" applyBorder="1" applyAlignment="1">
      <alignment vertical="center"/>
    </xf>
    <xf numFmtId="189" fontId="18" fillId="0" borderId="2" xfId="0" applyNumberFormat="1" applyFont="1" applyFill="1" applyBorder="1" applyAlignment="1">
      <alignment vertical="center"/>
    </xf>
    <xf numFmtId="189" fontId="20" fillId="0" borderId="2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shrinkToFit="1"/>
    </xf>
    <xf numFmtId="189" fontId="18" fillId="0" borderId="3" xfId="0" applyNumberFormat="1" applyFont="1" applyBorder="1" applyAlignment="1">
      <alignment vertical="center"/>
    </xf>
    <xf numFmtId="189" fontId="18" fillId="0" borderId="1" xfId="0" applyNumberFormat="1" applyFont="1" applyBorder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0" fontId="18" fillId="0" borderId="3" xfId="0" applyFont="1" applyBorder="1" applyAlignment="1">
      <alignment horizontal="left" vertical="center"/>
    </xf>
    <xf numFmtId="176" fontId="18" fillId="0" borderId="1" xfId="0" applyNumberFormat="1" applyFont="1" applyBorder="1" applyAlignment="1">
      <alignment vertical="center"/>
    </xf>
    <xf numFmtId="176" fontId="20" fillId="0" borderId="1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shrinkToFit="1"/>
    </xf>
    <xf numFmtId="176" fontId="12" fillId="0" borderId="9" xfId="0" applyNumberFormat="1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176" fontId="12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176" fontId="12" fillId="0" borderId="3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25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9" xfId="0" applyFont="1" applyBorder="1" applyAlignment="1">
      <alignment vertical="center" shrinkToFit="1"/>
    </xf>
    <xf numFmtId="176" fontId="18" fillId="0" borderId="9" xfId="17" applyNumberFormat="1" applyFont="1" applyBorder="1" applyAlignment="1">
      <alignment vertical="center"/>
    </xf>
    <xf numFmtId="176" fontId="18" fillId="0" borderId="0" xfId="17" applyNumberFormat="1" applyFont="1" applyBorder="1" applyAlignment="1">
      <alignment horizontal="right" vertical="center"/>
    </xf>
    <xf numFmtId="176" fontId="20" fillId="0" borderId="0" xfId="17" applyNumberFormat="1" applyFont="1" applyBorder="1" applyAlignment="1">
      <alignment horizontal="right" vertical="center"/>
    </xf>
    <xf numFmtId="176" fontId="18" fillId="0" borderId="0" xfId="17" applyNumberFormat="1" applyFont="1" applyFill="1" applyBorder="1" applyAlignment="1">
      <alignment horizontal="right" vertical="center"/>
    </xf>
    <xf numFmtId="176" fontId="20" fillId="0" borderId="0" xfId="17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 shrinkToFit="1"/>
    </xf>
    <xf numFmtId="176" fontId="18" fillId="0" borderId="10" xfId="17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176" fontId="18" fillId="0" borderId="0" xfId="17" applyNumberFormat="1" applyFont="1" applyFill="1" applyBorder="1" applyAlignment="1">
      <alignment vertical="center"/>
    </xf>
    <xf numFmtId="176" fontId="20" fillId="0" borderId="0" xfId="17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26" fillId="0" borderId="1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horizontal="right" vertical="center"/>
    </xf>
    <xf numFmtId="0" fontId="12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 shrinkToFit="1"/>
    </xf>
    <xf numFmtId="38" fontId="12" fillId="4" borderId="4" xfId="17" applyFont="1" applyFill="1" applyBorder="1" applyAlignment="1">
      <alignment horizontal="right" vertical="center"/>
    </xf>
    <xf numFmtId="38" fontId="15" fillId="4" borderId="4" xfId="17" applyFont="1" applyFill="1" applyBorder="1" applyAlignment="1">
      <alignment horizontal="right" vertical="center"/>
    </xf>
    <xf numFmtId="0" fontId="15" fillId="4" borderId="10" xfId="0" applyFont="1" applyFill="1" applyBorder="1" applyAlignment="1">
      <alignment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vertical="center" shrinkToFit="1"/>
    </xf>
    <xf numFmtId="176" fontId="12" fillId="4" borderId="10" xfId="17" applyNumberFormat="1" applyFont="1" applyFill="1" applyBorder="1" applyAlignment="1">
      <alignment horizontal="right" vertical="center"/>
    </xf>
    <xf numFmtId="176" fontId="15" fillId="4" borderId="10" xfId="17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shrinkToFit="1"/>
    </xf>
    <xf numFmtId="176" fontId="12" fillId="4" borderId="1" xfId="17" applyNumberFormat="1" applyFont="1" applyFill="1" applyBorder="1" applyAlignment="1">
      <alignment horizontal="right" vertical="center"/>
    </xf>
    <xf numFmtId="176" fontId="15" fillId="4" borderId="1" xfId="17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 shrinkToFit="1"/>
    </xf>
    <xf numFmtId="176" fontId="12" fillId="4" borderId="10" xfId="0" applyNumberFormat="1" applyFont="1" applyFill="1" applyBorder="1" applyAlignment="1">
      <alignment vertical="center"/>
    </xf>
    <xf numFmtId="176" fontId="15" fillId="4" borderId="10" xfId="0" applyNumberFormat="1" applyFont="1" applyFill="1" applyBorder="1" applyAlignment="1">
      <alignment vertical="center"/>
    </xf>
    <xf numFmtId="176" fontId="12" fillId="4" borderId="1" xfId="0" applyNumberFormat="1" applyFont="1" applyFill="1" applyBorder="1" applyAlignment="1">
      <alignment vertical="center"/>
    </xf>
    <xf numFmtId="176" fontId="15" fillId="4" borderId="1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 shrinkToFit="1"/>
    </xf>
    <xf numFmtId="176" fontId="12" fillId="4" borderId="5" xfId="0" applyNumberFormat="1" applyFont="1" applyFill="1" applyBorder="1" applyAlignment="1">
      <alignment horizontal="right" vertical="center"/>
    </xf>
    <xf numFmtId="176" fontId="15" fillId="4" borderId="5" xfId="0" applyNumberFormat="1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 shrinkToFit="1"/>
    </xf>
    <xf numFmtId="176" fontId="12" fillId="4" borderId="12" xfId="0" applyNumberFormat="1" applyFont="1" applyFill="1" applyBorder="1" applyAlignment="1">
      <alignment horizontal="right" vertical="center"/>
    </xf>
    <xf numFmtId="176" fontId="15" fillId="4" borderId="12" xfId="0" applyNumberFormat="1" applyFont="1" applyFill="1" applyBorder="1" applyAlignment="1">
      <alignment horizontal="right" vertical="center"/>
    </xf>
    <xf numFmtId="176" fontId="12" fillId="4" borderId="4" xfId="0" applyNumberFormat="1" applyFont="1" applyFill="1" applyBorder="1" applyAlignment="1">
      <alignment horizontal="right" vertical="center"/>
    </xf>
    <xf numFmtId="176" fontId="15" fillId="4" borderId="4" xfId="0" applyNumberFormat="1" applyFont="1" applyFill="1" applyBorder="1" applyAlignment="1">
      <alignment horizontal="right" vertical="center"/>
    </xf>
    <xf numFmtId="0" fontId="12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 shrinkToFit="1"/>
    </xf>
    <xf numFmtId="176" fontId="12" fillId="4" borderId="9" xfId="0" applyNumberFormat="1" applyFont="1" applyFill="1" applyBorder="1" applyAlignment="1">
      <alignment horizontal="right" vertical="center"/>
    </xf>
    <xf numFmtId="176" fontId="15" fillId="4" borderId="9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shrinkToFit="1"/>
    </xf>
    <xf numFmtId="176" fontId="12" fillId="4" borderId="0" xfId="0" applyNumberFormat="1" applyFont="1" applyFill="1" applyBorder="1" applyAlignment="1">
      <alignment horizontal="right" vertical="center"/>
    </xf>
    <xf numFmtId="176" fontId="15" fillId="4" borderId="0" xfId="0" applyNumberFormat="1" applyFont="1" applyFill="1" applyBorder="1" applyAlignment="1">
      <alignment horizontal="right" vertical="center"/>
    </xf>
    <xf numFmtId="176" fontId="12" fillId="4" borderId="1" xfId="0" applyNumberFormat="1" applyFont="1" applyFill="1" applyBorder="1" applyAlignment="1">
      <alignment horizontal="right" vertical="center"/>
    </xf>
    <xf numFmtId="176" fontId="15" fillId="4" borderId="1" xfId="0" applyNumberFormat="1" applyFont="1" applyFill="1" applyBorder="1" applyAlignment="1">
      <alignment horizontal="right" vertical="center"/>
    </xf>
    <xf numFmtId="0" fontId="12" fillId="4" borderId="5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centerContinuous" vertical="center"/>
    </xf>
    <xf numFmtId="0" fontId="13" fillId="3" borderId="10" xfId="0" applyFont="1" applyFill="1" applyBorder="1" applyAlignment="1">
      <alignment horizontal="centerContinuous" vertical="center"/>
    </xf>
    <xf numFmtId="0" fontId="12" fillId="3" borderId="5" xfId="0" applyFont="1" applyFill="1" applyBorder="1" applyAlignment="1">
      <alignment horizontal="center" vertical="center"/>
    </xf>
    <xf numFmtId="176" fontId="12" fillId="4" borderId="10" xfId="0" applyNumberFormat="1" applyFont="1" applyFill="1" applyBorder="1" applyAlignment="1">
      <alignment horizontal="right" vertical="center"/>
    </xf>
    <xf numFmtId="176" fontId="15" fillId="4" borderId="1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8" fontId="12" fillId="4" borderId="9" xfId="17" applyFont="1" applyFill="1" applyBorder="1" applyAlignment="1">
      <alignment vertical="center"/>
    </xf>
    <xf numFmtId="38" fontId="15" fillId="4" borderId="9" xfId="17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 shrinkToFit="1"/>
    </xf>
    <xf numFmtId="176" fontId="18" fillId="4" borderId="10" xfId="17" applyNumberFormat="1" applyFont="1" applyFill="1" applyBorder="1" applyAlignment="1">
      <alignment horizontal="right" vertical="center"/>
    </xf>
    <xf numFmtId="176" fontId="20" fillId="4" borderId="10" xfId="17" applyNumberFormat="1" applyFont="1" applyFill="1" applyBorder="1" applyAlignment="1">
      <alignment horizontal="right" vertical="center"/>
    </xf>
    <xf numFmtId="0" fontId="18" fillId="4" borderId="5" xfId="0" applyFont="1" applyFill="1" applyBorder="1" applyAlignment="1">
      <alignment vertical="center" shrinkToFit="1"/>
    </xf>
    <xf numFmtId="176" fontId="18" fillId="4" borderId="5" xfId="17" applyNumberFormat="1" applyFont="1" applyFill="1" applyBorder="1" applyAlignment="1">
      <alignment horizontal="right" vertical="center"/>
    </xf>
    <xf numFmtId="176" fontId="20" fillId="4" borderId="5" xfId="17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vertical="center" shrinkToFit="1"/>
    </xf>
    <xf numFmtId="176" fontId="12" fillId="4" borderId="2" xfId="0" applyNumberFormat="1" applyFont="1" applyFill="1" applyBorder="1" applyAlignment="1">
      <alignment horizontal="right" vertical="center"/>
    </xf>
    <xf numFmtId="176" fontId="15" fillId="4" borderId="2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right" vertical="center"/>
    </xf>
    <xf numFmtId="0" fontId="18" fillId="4" borderId="4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 shrinkToFit="1"/>
    </xf>
    <xf numFmtId="176" fontId="18" fillId="4" borderId="4" xfId="0" applyNumberFormat="1" applyFont="1" applyFill="1" applyBorder="1" applyAlignment="1">
      <alignment vertical="center"/>
    </xf>
    <xf numFmtId="176" fontId="20" fillId="4" borderId="4" xfId="0" applyNumberFormat="1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 shrinkToFit="1"/>
    </xf>
    <xf numFmtId="176" fontId="18" fillId="4" borderId="2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38" fontId="12" fillId="0" borderId="10" xfId="17" applyFont="1" applyBorder="1" applyAlignment="1">
      <alignment horizontal="right" vertical="center"/>
    </xf>
    <xf numFmtId="38" fontId="15" fillId="0" borderId="10" xfId="17" applyFont="1" applyBorder="1" applyAlignment="1">
      <alignment vertical="center"/>
    </xf>
    <xf numFmtId="38" fontId="15" fillId="0" borderId="10" xfId="17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38" fontId="12" fillId="0" borderId="5" xfId="17" applyFont="1" applyBorder="1" applyAlignment="1">
      <alignment horizontal="right" vertical="center"/>
    </xf>
    <xf numFmtId="38" fontId="15" fillId="0" borderId="5" xfId="1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76" fontId="18" fillId="4" borderId="10" xfId="0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vertical="center"/>
    </xf>
    <xf numFmtId="176" fontId="18" fillId="0" borderId="2" xfId="17" applyNumberFormat="1" applyFont="1" applyFill="1" applyBorder="1" applyAlignment="1">
      <alignment horizontal="right" vertical="center"/>
    </xf>
    <xf numFmtId="179" fontId="18" fillId="0" borderId="2" xfId="15" applyNumberFormat="1" applyFont="1" applyBorder="1" applyAlignment="1">
      <alignment vertical="center"/>
    </xf>
    <xf numFmtId="179" fontId="18" fillId="0" borderId="3" xfId="15" applyNumberFormat="1" applyFont="1" applyBorder="1" applyAlignment="1">
      <alignment vertical="center"/>
    </xf>
    <xf numFmtId="179" fontId="20" fillId="0" borderId="3" xfId="15" applyNumberFormat="1" applyFont="1" applyBorder="1" applyAlignment="1">
      <alignment vertical="center"/>
    </xf>
    <xf numFmtId="179" fontId="20" fillId="0" borderId="2" xfId="15" applyNumberFormat="1" applyFont="1" applyBorder="1" applyAlignment="1">
      <alignment vertical="center"/>
    </xf>
    <xf numFmtId="179" fontId="18" fillId="0" borderId="2" xfId="15" applyNumberFormat="1" applyFont="1" applyFill="1" applyBorder="1" applyAlignment="1">
      <alignment vertical="center"/>
    </xf>
    <xf numFmtId="179" fontId="20" fillId="0" borderId="2" xfId="15" applyNumberFormat="1" applyFont="1" applyFill="1" applyBorder="1" applyAlignment="1">
      <alignment vertical="center"/>
    </xf>
    <xf numFmtId="179" fontId="18" fillId="0" borderId="3" xfId="15" applyNumberFormat="1" applyFont="1" applyFill="1" applyBorder="1" applyAlignment="1">
      <alignment vertical="center"/>
    </xf>
    <xf numFmtId="179" fontId="20" fillId="0" borderId="3" xfId="15" applyNumberFormat="1" applyFont="1" applyFill="1" applyBorder="1" applyAlignment="1">
      <alignment vertical="center"/>
    </xf>
    <xf numFmtId="179" fontId="18" fillId="0" borderId="1" xfId="15" applyNumberFormat="1" applyFont="1" applyFill="1" applyBorder="1" applyAlignment="1">
      <alignment vertical="center"/>
    </xf>
    <xf numFmtId="179" fontId="20" fillId="0" borderId="1" xfId="15" applyNumberFormat="1" applyFont="1" applyFill="1" applyBorder="1" applyAlignment="1">
      <alignment vertical="center"/>
    </xf>
    <xf numFmtId="176" fontId="12" fillId="2" borderId="0" xfId="17" applyNumberFormat="1" applyFont="1" applyFill="1" applyBorder="1" applyAlignment="1">
      <alignment horizontal="right" vertical="center"/>
    </xf>
    <xf numFmtId="176" fontId="12" fillId="2" borderId="2" xfId="17" applyNumberFormat="1" applyFont="1" applyFill="1" applyBorder="1" applyAlignment="1">
      <alignment horizontal="right" vertical="center"/>
    </xf>
    <xf numFmtId="176" fontId="12" fillId="2" borderId="0" xfId="0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horizontal="right" vertical="center"/>
    </xf>
    <xf numFmtId="176" fontId="12" fillId="2" borderId="3" xfId="0" applyNumberFormat="1" applyFont="1" applyFill="1" applyBorder="1" applyAlignment="1">
      <alignment horizontal="right" vertical="center"/>
    </xf>
    <xf numFmtId="176" fontId="12" fillId="2" borderId="9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179" fontId="18" fillId="0" borderId="0" xfId="15" applyNumberFormat="1" applyFont="1" applyFill="1" applyBorder="1" applyAlignment="1">
      <alignment vertical="center"/>
    </xf>
    <xf numFmtId="179" fontId="20" fillId="0" borderId="0" xfId="15" applyNumberFormat="1" applyFont="1" applyFill="1" applyBorder="1" applyAlignment="1">
      <alignment vertical="center"/>
    </xf>
    <xf numFmtId="179" fontId="18" fillId="0" borderId="1" xfId="15" applyNumberFormat="1" applyFont="1" applyBorder="1" applyAlignment="1">
      <alignment vertical="center"/>
    </xf>
    <xf numFmtId="179" fontId="20" fillId="0" borderId="1" xfId="15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79" fontId="18" fillId="0" borderId="0" xfId="15" applyNumberFormat="1" applyFont="1" applyBorder="1" applyAlignment="1">
      <alignment vertical="center"/>
    </xf>
    <xf numFmtId="177" fontId="20" fillId="0" borderId="0" xfId="17" applyNumberFormat="1" applyFont="1" applyFill="1" applyBorder="1" applyAlignment="1">
      <alignment vertical="center"/>
    </xf>
    <xf numFmtId="40" fontId="18" fillId="0" borderId="0" xfId="17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77" fontId="18" fillId="0" borderId="0" xfId="17" applyNumberFormat="1" applyFont="1" applyFill="1" applyBorder="1" applyAlignment="1">
      <alignment vertical="center"/>
    </xf>
    <xf numFmtId="177" fontId="18" fillId="0" borderId="2" xfId="17" applyNumberFormat="1" applyFont="1" applyFill="1" applyBorder="1" applyAlignment="1">
      <alignment vertical="center"/>
    </xf>
    <xf numFmtId="177" fontId="20" fillId="0" borderId="2" xfId="17" applyNumberFormat="1" applyFont="1" applyFill="1" applyBorder="1" applyAlignment="1">
      <alignment vertical="center"/>
    </xf>
    <xf numFmtId="179" fontId="18" fillId="0" borderId="5" xfId="15" applyNumberFormat="1" applyFont="1" applyFill="1" applyBorder="1" applyAlignment="1">
      <alignment horizontal="right" vertical="center"/>
    </xf>
    <xf numFmtId="179" fontId="20" fillId="0" borderId="5" xfId="15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202" fontId="18" fillId="0" borderId="0" xfId="0" applyNumberFormat="1" applyFont="1" applyBorder="1" applyAlignment="1">
      <alignment vertical="center"/>
    </xf>
    <xf numFmtId="202" fontId="18" fillId="0" borderId="0" xfId="0" applyNumberFormat="1" applyFont="1" applyFill="1" applyBorder="1" applyAlignment="1">
      <alignment vertical="center"/>
    </xf>
    <xf numFmtId="38" fontId="14" fillId="0" borderId="0" xfId="17" applyFont="1" applyAlignment="1">
      <alignment vertical="center"/>
    </xf>
    <xf numFmtId="0" fontId="8" fillId="2" borderId="0" xfId="0" applyFont="1" applyFill="1" applyAlignment="1">
      <alignment vertical="center"/>
    </xf>
    <xf numFmtId="178" fontId="14" fillId="0" borderId="0" xfId="17" applyNumberFormat="1" applyFont="1" applyAlignment="1">
      <alignment vertical="center"/>
    </xf>
    <xf numFmtId="179" fontId="18" fillId="0" borderId="8" xfId="15" applyNumberFormat="1" applyFont="1" applyFill="1" applyBorder="1" applyAlignment="1">
      <alignment vertical="center"/>
    </xf>
    <xf numFmtId="179" fontId="20" fillId="0" borderId="8" xfId="15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vertical="center" shrinkToFit="1"/>
    </xf>
    <xf numFmtId="176" fontId="18" fillId="2" borderId="0" xfId="17" applyNumberFormat="1" applyFont="1" applyFill="1" applyBorder="1" applyAlignment="1">
      <alignment vertical="center"/>
    </xf>
    <xf numFmtId="176" fontId="18" fillId="2" borderId="0" xfId="17" applyNumberFormat="1" applyFont="1" applyFill="1" applyBorder="1" applyAlignment="1">
      <alignment horizontal="right" vertical="center"/>
    </xf>
    <xf numFmtId="176" fontId="18" fillId="2" borderId="8" xfId="17" applyNumberFormat="1" applyFont="1" applyFill="1" applyBorder="1" applyAlignment="1">
      <alignment vertical="center"/>
    </xf>
    <xf numFmtId="176" fontId="18" fillId="2" borderId="10" xfId="17" applyNumberFormat="1" applyFont="1" applyFill="1" applyBorder="1" applyAlignment="1">
      <alignment horizontal="right" vertical="center"/>
    </xf>
    <xf numFmtId="176" fontId="15" fillId="2" borderId="0" xfId="17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76" fontId="20" fillId="2" borderId="0" xfId="17" applyNumberFormat="1" applyFont="1" applyFill="1" applyBorder="1" applyAlignment="1">
      <alignment horizontal="right" vertical="center"/>
    </xf>
    <xf numFmtId="176" fontId="18" fillId="2" borderId="8" xfId="17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top"/>
    </xf>
    <xf numFmtId="0" fontId="0" fillId="2" borderId="0" xfId="0" applyFill="1" applyAlignment="1">
      <alignment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Continuous"/>
    </xf>
    <xf numFmtId="0" fontId="30" fillId="2" borderId="0" xfId="0" applyFont="1" applyFill="1" applyAlignment="1">
      <alignment vertical="center"/>
    </xf>
    <xf numFmtId="0" fontId="33" fillId="2" borderId="0" xfId="0" applyFont="1" applyFill="1" applyAlignment="1">
      <alignment horizontal="right"/>
    </xf>
    <xf numFmtId="0" fontId="0" fillId="2" borderId="0" xfId="0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top"/>
    </xf>
    <xf numFmtId="0" fontId="28" fillId="4" borderId="0" xfId="0" applyFont="1" applyFill="1" applyBorder="1" applyAlignment="1">
      <alignment horizontal="left" vertical="top"/>
    </xf>
    <xf numFmtId="0" fontId="35" fillId="0" borderId="10" xfId="0" applyFont="1" applyFill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6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33" fillId="2" borderId="20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 vertical="center"/>
    </xf>
    <xf numFmtId="178" fontId="14" fillId="0" borderId="0" xfId="17" applyNumberFormat="1" applyFont="1" applyFill="1" applyAlignment="1">
      <alignment vertical="center"/>
    </xf>
    <xf numFmtId="178" fontId="14" fillId="2" borderId="0" xfId="17" applyNumberFormat="1" applyFont="1" applyFill="1" applyAlignment="1">
      <alignment vertical="center"/>
    </xf>
    <xf numFmtId="0" fontId="11" fillId="0" borderId="21" xfId="0" applyFont="1" applyFill="1" applyBorder="1" applyAlignment="1">
      <alignment vertical="center"/>
    </xf>
    <xf numFmtId="38" fontId="15" fillId="0" borderId="0" xfId="17" applyFont="1" applyFill="1" applyBorder="1" applyAlignment="1">
      <alignment vertical="center"/>
    </xf>
    <xf numFmtId="38" fontId="12" fillId="0" borderId="10" xfId="17" applyFont="1" applyBorder="1" applyAlignment="1">
      <alignment vertical="center"/>
    </xf>
    <xf numFmtId="38" fontId="12" fillId="0" borderId="10" xfId="17" applyFont="1" applyFill="1" applyBorder="1" applyAlignment="1">
      <alignment vertical="center"/>
    </xf>
    <xf numFmtId="38" fontId="12" fillId="0" borderId="5" xfId="17" applyFont="1" applyFill="1" applyBorder="1" applyAlignment="1">
      <alignment horizontal="right" vertical="center"/>
    </xf>
    <xf numFmtId="0" fontId="35" fillId="2" borderId="3" xfId="0" applyFont="1" applyFill="1" applyBorder="1" applyAlignment="1">
      <alignment vertical="center" shrinkToFit="1"/>
    </xf>
    <xf numFmtId="38" fontId="12" fillId="0" borderId="3" xfId="17" applyFont="1" applyBorder="1" applyAlignment="1">
      <alignment horizontal="right" vertical="center"/>
    </xf>
    <xf numFmtId="38" fontId="12" fillId="0" borderId="3" xfId="17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0" fontId="35" fillId="2" borderId="0" xfId="0" applyFont="1" applyFill="1" applyBorder="1" applyAlignment="1">
      <alignment vertical="center" shrinkToFit="1"/>
    </xf>
    <xf numFmtId="38" fontId="12" fillId="0" borderId="0" xfId="17" applyFont="1" applyBorder="1" applyAlignment="1">
      <alignment horizontal="right" vertical="center"/>
    </xf>
    <xf numFmtId="38" fontId="12" fillId="0" borderId="0" xfId="17" applyFont="1" applyFill="1" applyBorder="1" applyAlignment="1">
      <alignment vertical="center"/>
    </xf>
    <xf numFmtId="0" fontId="35" fillId="2" borderId="2" xfId="0" applyFont="1" applyFill="1" applyBorder="1" applyAlignment="1">
      <alignment vertical="center" shrinkToFit="1"/>
    </xf>
    <xf numFmtId="38" fontId="12" fillId="0" borderId="2" xfId="17" applyFont="1" applyBorder="1" applyAlignment="1">
      <alignment horizontal="right" vertical="center"/>
    </xf>
    <xf numFmtId="38" fontId="12" fillId="0" borderId="2" xfId="17" applyFont="1" applyFill="1" applyBorder="1" applyAlignment="1">
      <alignment vertical="center"/>
    </xf>
    <xf numFmtId="38" fontId="15" fillId="0" borderId="2" xfId="17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vertical="center" shrinkToFit="1"/>
    </xf>
    <xf numFmtId="38" fontId="12" fillId="0" borderId="1" xfId="17" applyFont="1" applyBorder="1" applyAlignment="1">
      <alignment horizontal="right" vertical="center"/>
    </xf>
    <xf numFmtId="38" fontId="12" fillId="0" borderId="1" xfId="17" applyFont="1" applyFill="1" applyBorder="1" applyAlignment="1">
      <alignment horizontal="right" vertical="center"/>
    </xf>
    <xf numFmtId="38" fontId="15" fillId="0" borderId="1" xfId="17" applyFont="1" applyFill="1" applyBorder="1" applyAlignment="1">
      <alignment horizontal="right" vertical="center"/>
    </xf>
    <xf numFmtId="176" fontId="20" fillId="0" borderId="3" xfId="0" applyNumberFormat="1" applyFont="1" applyFill="1" applyBorder="1" applyAlignment="1">
      <alignment vertical="center"/>
    </xf>
    <xf numFmtId="176" fontId="20" fillId="5" borderId="3" xfId="0" applyNumberFormat="1" applyFont="1" applyFill="1" applyBorder="1" applyAlignment="1">
      <alignment vertical="center"/>
    </xf>
    <xf numFmtId="176" fontId="20" fillId="5" borderId="0" xfId="17" applyNumberFormat="1" applyFont="1" applyFill="1" applyBorder="1" applyAlignment="1">
      <alignment horizontal="right" vertical="center"/>
    </xf>
    <xf numFmtId="176" fontId="20" fillId="0" borderId="2" xfId="17" applyNumberFormat="1" applyFont="1" applyFill="1" applyBorder="1" applyAlignment="1">
      <alignment horizontal="right" vertical="center"/>
    </xf>
    <xf numFmtId="176" fontId="20" fillId="5" borderId="2" xfId="17" applyNumberFormat="1" applyFont="1" applyFill="1" applyBorder="1" applyAlignment="1">
      <alignment horizontal="right" vertical="center"/>
    </xf>
    <xf numFmtId="176" fontId="20" fillId="5" borderId="10" xfId="17" applyNumberFormat="1" applyFont="1" applyFill="1" applyBorder="1" applyAlignment="1">
      <alignment horizontal="right" vertical="center"/>
    </xf>
    <xf numFmtId="176" fontId="20" fillId="5" borderId="5" xfId="17" applyNumberFormat="1" applyFont="1" applyFill="1" applyBorder="1" applyAlignment="1">
      <alignment horizontal="right" vertical="center"/>
    </xf>
    <xf numFmtId="178" fontId="8" fillId="0" borderId="0" xfId="17" applyNumberFormat="1" applyFont="1" applyAlignment="1">
      <alignment vertical="center"/>
    </xf>
    <xf numFmtId="178" fontId="14" fillId="5" borderId="0" xfId="17" applyNumberFormat="1" applyFont="1" applyFill="1" applyAlignment="1">
      <alignment vertical="center"/>
    </xf>
    <xf numFmtId="178" fontId="8" fillId="2" borderId="0" xfId="17" applyNumberFormat="1" applyFont="1" applyFill="1" applyAlignment="1">
      <alignment vertical="center"/>
    </xf>
    <xf numFmtId="189" fontId="20" fillId="5" borderId="0" xfId="0" applyNumberFormat="1" applyFont="1" applyFill="1" applyBorder="1" applyAlignment="1">
      <alignment vertical="center"/>
    </xf>
    <xf numFmtId="189" fontId="20" fillId="5" borderId="2" xfId="0" applyNumberFormat="1" applyFont="1" applyFill="1" applyBorder="1" applyAlignment="1">
      <alignment vertical="center"/>
    </xf>
    <xf numFmtId="189" fontId="20" fillId="5" borderId="3" xfId="0" applyNumberFormat="1" applyFont="1" applyFill="1" applyBorder="1" applyAlignment="1">
      <alignment vertical="center"/>
    </xf>
    <xf numFmtId="189" fontId="20" fillId="5" borderId="1" xfId="0" applyNumberFormat="1" applyFont="1" applyFill="1" applyBorder="1" applyAlignment="1">
      <alignment vertical="center"/>
    </xf>
    <xf numFmtId="176" fontId="20" fillId="5" borderId="3" xfId="0" applyNumberFormat="1" applyFont="1" applyFill="1" applyBorder="1" applyAlignment="1">
      <alignment vertical="center"/>
    </xf>
    <xf numFmtId="176" fontId="20" fillId="5" borderId="2" xfId="0" applyNumberFormat="1" applyFont="1" applyFill="1" applyBorder="1" applyAlignment="1">
      <alignment vertical="center"/>
    </xf>
    <xf numFmtId="38" fontId="27" fillId="5" borderId="0" xfId="17" applyFont="1" applyFill="1" applyAlignment="1">
      <alignment vertical="center"/>
    </xf>
    <xf numFmtId="179" fontId="20" fillId="5" borderId="3" xfId="15" applyNumberFormat="1" applyFont="1" applyFill="1" applyBorder="1" applyAlignment="1">
      <alignment vertical="center"/>
    </xf>
    <xf numFmtId="179" fontId="20" fillId="5" borderId="8" xfId="15" applyNumberFormat="1" applyFont="1" applyFill="1" applyBorder="1" applyAlignment="1">
      <alignment vertical="center"/>
    </xf>
    <xf numFmtId="179" fontId="20" fillId="5" borderId="0" xfId="15" applyNumberFormat="1" applyFont="1" applyFill="1" applyBorder="1" applyAlignment="1">
      <alignment vertical="center"/>
    </xf>
    <xf numFmtId="179" fontId="20" fillId="5" borderId="1" xfId="15" applyNumberFormat="1" applyFont="1" applyFill="1" applyBorder="1" applyAlignment="1">
      <alignment vertical="center"/>
    </xf>
    <xf numFmtId="185" fontId="20" fillId="0" borderId="3" xfId="0" applyNumberFormat="1" applyFont="1" applyFill="1" applyBorder="1" applyAlignment="1">
      <alignment vertical="center"/>
    </xf>
    <xf numFmtId="185" fontId="20" fillId="0" borderId="2" xfId="0" applyNumberFormat="1" applyFont="1" applyFill="1" applyBorder="1" applyAlignment="1">
      <alignment vertical="center"/>
    </xf>
    <xf numFmtId="185" fontId="20" fillId="0" borderId="0" xfId="0" applyNumberFormat="1" applyFont="1" applyFill="1" applyBorder="1" applyAlignment="1">
      <alignment vertical="center"/>
    </xf>
    <xf numFmtId="185" fontId="20" fillId="0" borderId="1" xfId="0" applyNumberFormat="1" applyFont="1" applyFill="1" applyBorder="1" applyAlignment="1">
      <alignment vertical="center"/>
    </xf>
    <xf numFmtId="40" fontId="18" fillId="0" borderId="0" xfId="17" applyNumberFormat="1" applyFont="1" applyFill="1" applyBorder="1" applyAlignment="1">
      <alignment vertical="center"/>
    </xf>
    <xf numFmtId="176" fontId="20" fillId="2" borderId="4" xfId="0" applyNumberFormat="1" applyFont="1" applyFill="1" applyBorder="1" applyAlignment="1">
      <alignment horizontal="right" vertical="center"/>
    </xf>
    <xf numFmtId="40" fontId="20" fillId="2" borderId="0" xfId="17" applyNumberFormat="1" applyFont="1" applyFill="1" applyBorder="1" applyAlignment="1">
      <alignment vertical="center"/>
    </xf>
    <xf numFmtId="185" fontId="20" fillId="2" borderId="3" xfId="0" applyNumberFormat="1" applyFont="1" applyFill="1" applyBorder="1" applyAlignment="1">
      <alignment vertical="center"/>
    </xf>
    <xf numFmtId="185" fontId="20" fillId="2" borderId="2" xfId="0" applyNumberFormat="1" applyFont="1" applyFill="1" applyBorder="1" applyAlignment="1">
      <alignment vertical="center"/>
    </xf>
    <xf numFmtId="185" fontId="20" fillId="5" borderId="0" xfId="0" applyNumberFormat="1" applyFont="1" applyFill="1" applyBorder="1" applyAlignment="1">
      <alignment vertical="center"/>
    </xf>
    <xf numFmtId="185" fontId="20" fillId="5" borderId="1" xfId="0" applyNumberFormat="1" applyFont="1" applyFill="1" applyBorder="1" applyAlignment="1">
      <alignment vertical="center"/>
    </xf>
    <xf numFmtId="38" fontId="20" fillId="5" borderId="2" xfId="17" applyNumberFormat="1" applyFont="1" applyFill="1" applyBorder="1" applyAlignment="1">
      <alignment vertical="center"/>
    </xf>
    <xf numFmtId="38" fontId="20" fillId="5" borderId="0" xfId="17" applyNumberFormat="1" applyFont="1" applyFill="1" applyBorder="1" applyAlignment="1">
      <alignment vertical="center"/>
    </xf>
    <xf numFmtId="177" fontId="20" fillId="5" borderId="0" xfId="17" applyNumberFormat="1" applyFont="1" applyFill="1" applyBorder="1" applyAlignment="1">
      <alignment vertical="center"/>
    </xf>
    <xf numFmtId="177" fontId="20" fillId="5" borderId="2" xfId="17" applyNumberFormat="1" applyFont="1" applyFill="1" applyBorder="1" applyAlignment="1">
      <alignment vertical="center"/>
    </xf>
    <xf numFmtId="179" fontId="20" fillId="5" borderId="5" xfId="15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9" fillId="3" borderId="22" xfId="0" applyFont="1" applyFill="1" applyBorder="1" applyAlignment="1">
      <alignment horizontal="left" vertical="center" indent="1"/>
    </xf>
    <xf numFmtId="0" fontId="38" fillId="3" borderId="22" xfId="0" applyFont="1" applyFill="1" applyBorder="1" applyAlignment="1">
      <alignment vertical="center"/>
    </xf>
    <xf numFmtId="0" fontId="38" fillId="3" borderId="22" xfId="0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shrinkToFit="1"/>
    </xf>
    <xf numFmtId="38" fontId="12" fillId="6" borderId="0" xfId="17" applyFont="1" applyFill="1" applyBorder="1" applyAlignment="1">
      <alignment horizontal="right" vertical="center"/>
    </xf>
    <xf numFmtId="38" fontId="15" fillId="6" borderId="0" xfId="17" applyFont="1" applyFill="1" applyBorder="1" applyAlignment="1">
      <alignment horizontal="right" vertical="center"/>
    </xf>
    <xf numFmtId="0" fontId="14" fillId="6" borderId="0" xfId="0" applyFont="1" applyFill="1" applyBorder="1" applyAlignment="1">
      <alignment vertical="center"/>
    </xf>
    <xf numFmtId="176" fontId="12" fillId="6" borderId="0" xfId="0" applyNumberFormat="1" applyFont="1" applyFill="1" applyBorder="1" applyAlignment="1">
      <alignment vertical="center"/>
    </xf>
    <xf numFmtId="176" fontId="15" fillId="6" borderId="0" xfId="0" applyNumberFormat="1" applyFont="1" applyFill="1" applyBorder="1" applyAlignment="1">
      <alignment vertical="center"/>
    </xf>
    <xf numFmtId="176" fontId="15" fillId="6" borderId="0" xfId="0" applyNumberFormat="1" applyFont="1" applyFill="1" applyBorder="1" applyAlignment="1">
      <alignment horizontal="right" vertical="center"/>
    </xf>
    <xf numFmtId="176" fontId="12" fillId="6" borderId="0" xfId="0" applyNumberFormat="1" applyFont="1" applyFill="1" applyBorder="1" applyAlignment="1">
      <alignment horizontal="right" vertical="center"/>
    </xf>
    <xf numFmtId="176" fontId="14" fillId="6" borderId="0" xfId="0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7" borderId="0" xfId="0" applyFont="1" applyFill="1" applyBorder="1" applyAlignment="1">
      <alignment vertical="center"/>
    </xf>
    <xf numFmtId="0" fontId="40" fillId="7" borderId="0" xfId="0" applyFont="1" applyFill="1" applyBorder="1" applyAlignment="1">
      <alignment vertical="center" shrinkToFit="1"/>
    </xf>
    <xf numFmtId="176" fontId="41" fillId="0" borderId="0" xfId="0" applyNumberFormat="1" applyFont="1" applyFill="1" applyBorder="1" applyAlignment="1">
      <alignment horizontal="right" vertical="center"/>
    </xf>
    <xf numFmtId="179" fontId="40" fillId="7" borderId="0" xfId="15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179" fontId="40" fillId="0" borderId="0" xfId="15" applyNumberFormat="1" applyFont="1" applyFill="1" applyAlignment="1">
      <alignment vertical="center"/>
    </xf>
    <xf numFmtId="0" fontId="40" fillId="7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77" fontId="40" fillId="0" borderId="0" xfId="17" applyNumberFormat="1" applyFont="1" applyFill="1" applyAlignment="1">
      <alignment vertical="center"/>
    </xf>
    <xf numFmtId="179" fontId="40" fillId="7" borderId="0" xfId="15" applyNumberFormat="1" applyFont="1" applyFill="1" applyBorder="1" applyAlignment="1">
      <alignment vertical="center" shrinkToFit="1"/>
    </xf>
    <xf numFmtId="38" fontId="40" fillId="7" borderId="0" xfId="17" applyFont="1" applyFill="1" applyAlignment="1">
      <alignment vertical="center"/>
    </xf>
    <xf numFmtId="179" fontId="40" fillId="0" borderId="0" xfId="15" applyNumberFormat="1" applyFont="1" applyFill="1" applyBorder="1" applyAlignment="1">
      <alignment vertical="center" shrinkToFit="1"/>
    </xf>
    <xf numFmtId="38" fontId="40" fillId="0" borderId="0" xfId="17" applyFont="1" applyFill="1" applyAlignment="1">
      <alignment vertical="center"/>
    </xf>
    <xf numFmtId="177" fontId="40" fillId="7" borderId="0" xfId="17" applyNumberFormat="1" applyFont="1" applyFill="1" applyAlignment="1">
      <alignment vertical="center"/>
    </xf>
    <xf numFmtId="176" fontId="15" fillId="2" borderId="0" xfId="0" applyNumberFormat="1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176" fontId="15" fillId="2" borderId="2" xfId="17" applyNumberFormat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3" borderId="23" xfId="0" applyFont="1" applyFill="1" applyBorder="1" applyAlignment="1">
      <alignment horizontal="center" vertical="center"/>
    </xf>
    <xf numFmtId="176" fontId="20" fillId="0" borderId="0" xfId="17" applyNumberFormat="1" applyFont="1" applyBorder="1" applyAlignment="1">
      <alignment vertical="center"/>
    </xf>
    <xf numFmtId="176" fontId="20" fillId="0" borderId="11" xfId="17" applyNumberFormat="1" applyFont="1" applyFill="1" applyBorder="1" applyAlignment="1">
      <alignment vertical="center"/>
    </xf>
    <xf numFmtId="176" fontId="20" fillId="4" borderId="24" xfId="0" applyNumberFormat="1" applyFont="1" applyFill="1" applyBorder="1" applyAlignment="1">
      <alignment vertical="center"/>
    </xf>
    <xf numFmtId="176" fontId="20" fillId="4" borderId="24" xfId="17" applyNumberFormat="1" applyFont="1" applyFill="1" applyBorder="1" applyAlignment="1">
      <alignment horizontal="right" vertical="center"/>
    </xf>
    <xf numFmtId="176" fontId="20" fillId="0" borderId="24" xfId="17" applyNumberFormat="1" applyFont="1" applyFill="1" applyBorder="1" applyAlignment="1">
      <alignment horizontal="right" vertical="center"/>
    </xf>
    <xf numFmtId="176" fontId="20" fillId="4" borderId="23" xfId="17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9" fontId="14" fillId="0" borderId="0" xfId="15" applyNumberFormat="1" applyFont="1" applyFill="1" applyAlignment="1">
      <alignment vertical="center"/>
    </xf>
    <xf numFmtId="189" fontId="20" fillId="0" borderId="1" xfId="0" applyNumberFormat="1" applyFont="1" applyFill="1" applyBorder="1" applyAlignment="1">
      <alignment vertical="center"/>
    </xf>
    <xf numFmtId="38" fontId="27" fillId="0" borderId="0" xfId="17" applyFont="1" applyFill="1" applyAlignment="1">
      <alignment vertical="center"/>
    </xf>
    <xf numFmtId="185" fontId="18" fillId="0" borderId="3" xfId="0" applyNumberFormat="1" applyFont="1" applyFill="1" applyBorder="1" applyAlignment="1">
      <alignment vertical="center"/>
    </xf>
    <xf numFmtId="185" fontId="18" fillId="0" borderId="2" xfId="0" applyNumberFormat="1" applyFont="1" applyFill="1" applyBorder="1" applyAlignment="1">
      <alignment vertical="center"/>
    </xf>
    <xf numFmtId="185" fontId="18" fillId="0" borderId="0" xfId="0" applyNumberFormat="1" applyFont="1" applyFill="1" applyBorder="1" applyAlignment="1">
      <alignment vertical="center"/>
    </xf>
    <xf numFmtId="185" fontId="18" fillId="0" borderId="1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38" fontId="15" fillId="0" borderId="3" xfId="17" applyFont="1" applyFill="1" applyBorder="1" applyAlignment="1">
      <alignment horizontal="right" vertical="center"/>
    </xf>
    <xf numFmtId="38" fontId="15" fillId="0" borderId="2" xfId="17" applyFont="1" applyFill="1" applyBorder="1" applyAlignment="1">
      <alignment horizontal="right" vertical="center"/>
    </xf>
    <xf numFmtId="0" fontId="18" fillId="0" borderId="9" xfId="0" applyFont="1" applyBorder="1" applyAlignment="1">
      <alignment horizontal="left" vertical="center" shrinkToFit="1"/>
    </xf>
    <xf numFmtId="0" fontId="18" fillId="4" borderId="10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left" vertical="center" shrinkToFit="1"/>
    </xf>
    <xf numFmtId="0" fontId="18" fillId="4" borderId="5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2" xfId="0" applyFont="1" applyFill="1" applyBorder="1" applyAlignment="1">
      <alignment horizontal="left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'連PL'!$D$5:$L$5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'連PL'!$D$6:$L$6</c:f>
              <c:numCache>
                <c:ptCount val="9"/>
                <c:pt idx="0">
                  <c:v>26351</c:v>
                </c:pt>
                <c:pt idx="1">
                  <c:v>23202</c:v>
                </c:pt>
                <c:pt idx="2">
                  <c:v>22997</c:v>
                </c:pt>
                <c:pt idx="3">
                  <c:v>23559</c:v>
                </c:pt>
                <c:pt idx="4">
                  <c:v>24996</c:v>
                </c:pt>
                <c:pt idx="5">
                  <c:v>26127</c:v>
                </c:pt>
                <c:pt idx="6">
                  <c:v>27984</c:v>
                </c:pt>
                <c:pt idx="7">
                  <c:v>32604</c:v>
                </c:pt>
                <c:pt idx="8">
                  <c:v>30500</c:v>
                </c:pt>
              </c:numCache>
            </c:numRef>
          </c:val>
        </c:ser>
        <c:gapWidth val="80"/>
        <c:axId val="64958594"/>
        <c:axId val="47756435"/>
      </c:barChart>
      <c:catAx>
        <c:axId val="64958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56435"/>
        <c:crosses val="autoZero"/>
        <c:auto val="1"/>
        <c:lblOffset val="100"/>
        <c:noMultiLvlLbl val="0"/>
      </c:catAx>
      <c:valAx>
        <c:axId val="47756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585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"/>
          <c:w val="0.962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グラフ3!$C$47:$J$47</c:f>
              <c:numCache>
                <c:ptCount val="8"/>
                <c:pt idx="0">
                  <c:v>4919</c:v>
                </c:pt>
                <c:pt idx="1">
                  <c:v>5657</c:v>
                </c:pt>
                <c:pt idx="2">
                  <c:v>6012</c:v>
                </c:pt>
                <c:pt idx="3">
                  <c:v>5676</c:v>
                </c:pt>
                <c:pt idx="4">
                  <c:v>6172</c:v>
                </c:pt>
                <c:pt idx="5">
                  <c:v>7191</c:v>
                </c:pt>
                <c:pt idx="6">
                  <c:v>10012</c:v>
                </c:pt>
                <c:pt idx="7">
                  <c:v>11271</c:v>
                </c:pt>
              </c:numCache>
            </c:numRef>
          </c:val>
        </c:ser>
        <c:gapWidth val="80"/>
        <c:axId val="2352174"/>
        <c:axId val="21169567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グラフ3!$C$48:$J$48</c:f>
              <c:numCache>
                <c:ptCount val="8"/>
                <c:pt idx="0">
                  <c:v>0.5618041211388662</c:v>
                </c:pt>
                <c:pt idx="1">
                  <c:v>0.5759401199884795</c:v>
                </c:pt>
                <c:pt idx="2">
                  <c:v>0.552565772066024</c:v>
                </c:pt>
                <c:pt idx="3">
                  <c:v>0.4812881503093572</c:v>
                </c:pt>
                <c:pt idx="4">
                  <c:v>0.487597513229946</c:v>
                </c:pt>
                <c:pt idx="5">
                  <c:v>0.5450376165795647</c:v>
                </c:pt>
                <c:pt idx="6">
                  <c:v>0.7141270522501305</c:v>
                </c:pt>
                <c:pt idx="7">
                  <c:v>0.7533699141248277</c:v>
                </c:pt>
              </c:numCache>
            </c:numRef>
          </c:val>
          <c:smooth val="0"/>
        </c:ser>
        <c:axId val="56308376"/>
        <c:axId val="37013337"/>
      </c:lineChart>
      <c:catAx>
        <c:axId val="2352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69567"/>
        <c:crosses val="autoZero"/>
        <c:auto val="0"/>
        <c:lblOffset val="100"/>
        <c:noMultiLvlLbl val="0"/>
      </c:catAx>
      <c:valAx>
        <c:axId val="2116956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2174"/>
        <c:crossesAt val="1"/>
        <c:crossBetween val="between"/>
        <c:dispUnits/>
      </c:valAx>
      <c:catAx>
        <c:axId val="56308376"/>
        <c:scaling>
          <c:orientation val="minMax"/>
        </c:scaling>
        <c:axPos val="b"/>
        <c:delete val="1"/>
        <c:majorTickMark val="in"/>
        <c:minorTickMark val="none"/>
        <c:tickLblPos val="nextTo"/>
        <c:crossAx val="37013337"/>
        <c:crosses val="autoZero"/>
        <c:auto val="0"/>
        <c:lblOffset val="100"/>
        <c:noMultiLvlLbl val="0"/>
      </c:catAx>
      <c:valAx>
        <c:axId val="37013337"/>
        <c:scaling>
          <c:orientation val="minMax"/>
          <c:max val="0.8"/>
          <c:min val="0.4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08376"/>
        <c:crosses val="max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025"/>
          <c:y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25"/>
          <c:w val="0.96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グラフ3!$C$49:$J$49</c:f>
              <c:numCache>
                <c:ptCount val="8"/>
                <c:pt idx="0">
                  <c:v>8756</c:v>
                </c:pt>
                <c:pt idx="1">
                  <c:v>9822</c:v>
                </c:pt>
                <c:pt idx="2">
                  <c:v>10880</c:v>
                </c:pt>
                <c:pt idx="3">
                  <c:v>11793</c:v>
                </c:pt>
                <c:pt idx="4">
                  <c:v>12658</c:v>
                </c:pt>
                <c:pt idx="5">
                  <c:v>13194</c:v>
                </c:pt>
                <c:pt idx="6">
                  <c:v>14020</c:v>
                </c:pt>
                <c:pt idx="7">
                  <c:v>14961</c:v>
                </c:pt>
              </c:numCache>
            </c:numRef>
          </c:val>
        </c:ser>
        <c:gapWidth val="80"/>
        <c:axId val="64684578"/>
        <c:axId val="4529029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グラフ3!$C$50:$J$50</c:f>
              <c:numCache>
                <c:ptCount val="8"/>
                <c:pt idx="0">
                  <c:v>0.5073427843430337</c:v>
                </c:pt>
                <c:pt idx="1">
                  <c:v>0.5705613827990413</c:v>
                </c:pt>
                <c:pt idx="2">
                  <c:v>0.5666450161509167</c:v>
                </c:pt>
                <c:pt idx="3">
                  <c:v>0.6492801676946919</c:v>
                </c:pt>
                <c:pt idx="4">
                  <c:v>0.6415448985729634</c:v>
                </c:pt>
                <c:pt idx="5">
                  <c:v>0.660846623784952</c:v>
                </c:pt>
                <c:pt idx="6">
                  <c:v>0.6060925967838103</c:v>
                </c:pt>
                <c:pt idx="7">
                  <c:v>0.5644385912393707</c:v>
                </c:pt>
              </c:numCache>
            </c:numRef>
          </c:val>
          <c:smooth val="0"/>
        </c:ser>
        <c:axId val="4959436"/>
        <c:axId val="44634925"/>
      </c:lineChart>
      <c:catAx>
        <c:axId val="64684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90291"/>
        <c:crosses val="autoZero"/>
        <c:auto val="0"/>
        <c:lblOffset val="100"/>
        <c:noMultiLvlLbl val="0"/>
      </c:catAx>
      <c:valAx>
        <c:axId val="45290291"/>
        <c:scaling>
          <c:orientation val="minMax"/>
          <c:max val="17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4578"/>
        <c:crossesAt val="1"/>
        <c:crossBetween val="between"/>
        <c:dispUnits/>
        <c:majorUnit val="5000"/>
      </c:valAx>
      <c:catAx>
        <c:axId val="4959436"/>
        <c:scaling>
          <c:orientation val="minMax"/>
        </c:scaling>
        <c:axPos val="b"/>
        <c:delete val="1"/>
        <c:majorTickMark val="in"/>
        <c:minorTickMark val="none"/>
        <c:tickLblPos val="nextTo"/>
        <c:crossAx val="44634925"/>
        <c:crosses val="autoZero"/>
        <c:auto val="0"/>
        <c:lblOffset val="100"/>
        <c:noMultiLvlLbl val="0"/>
      </c:catAx>
      <c:valAx>
        <c:axId val="4463492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9436"/>
        <c:crosses val="max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125"/>
          <c:y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"/>
          <c:w val="0.96275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総資産回転率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グラフ3!$C$51:$J$51</c:f>
              <c:numCache>
                <c:ptCount val="8"/>
                <c:pt idx="0">
                  <c:v>1.6300962134641939</c:v>
                </c:pt>
                <c:pt idx="1">
                  <c:v>1.3460596303474688</c:v>
                </c:pt>
                <c:pt idx="2">
                  <c:v>1.2629975000691287</c:v>
                </c:pt>
                <c:pt idx="3">
                  <c:v>1.260971815756088</c:v>
                </c:pt>
                <c:pt idx="4">
                  <c:v>1.3192314115931512</c:v>
                </c:pt>
                <c:pt idx="5">
                  <c:v>1.3163452736781875</c:v>
                </c:pt>
                <c:pt idx="6">
                  <c:v>1.2986230867177457</c:v>
                </c:pt>
                <c:pt idx="7">
                  <c:v>1.3136410941391083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固定資産回転率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グラフ3!$C$52:$J$52</c:f>
              <c:numCache>
                <c:ptCount val="8"/>
                <c:pt idx="0">
                  <c:v>5.265909508520652</c:v>
                </c:pt>
                <c:pt idx="1">
                  <c:v>4.387554890268628</c:v>
                </c:pt>
                <c:pt idx="2">
                  <c:v>3.9414952868827693</c:v>
                </c:pt>
                <c:pt idx="3">
                  <c:v>4.0311325585285065</c:v>
                </c:pt>
                <c:pt idx="4">
                  <c:v>4.219380375638819</c:v>
                </c:pt>
                <c:pt idx="5">
                  <c:v>3.910230614618114</c:v>
                </c:pt>
                <c:pt idx="6">
                  <c:v>3.2532622216862284</c:v>
                </c:pt>
                <c:pt idx="7">
                  <c:v>3.0637363898235956</c:v>
                </c:pt>
              </c:numCache>
            </c:numRef>
          </c:val>
          <c:smooth val="0"/>
        </c:ser>
        <c:marker val="1"/>
        <c:axId val="66170006"/>
        <c:axId val="58659143"/>
      </c:lineChart>
      <c:catAx>
        <c:axId val="66170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59143"/>
        <c:crosses val="autoZero"/>
        <c:auto val="0"/>
        <c:lblOffset val="100"/>
        <c:noMultiLvlLbl val="0"/>
      </c:catAx>
      <c:valAx>
        <c:axId val="5865914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700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8825"/>
          <c:y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5"/>
          <c:w val="0.95925"/>
          <c:h val="0.832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グラフ４!$C$44:$J$44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グラフ４!$C$46:$J$46</c:f>
              <c:numCache>
                <c:ptCount val="8"/>
                <c:pt idx="0">
                  <c:v>1511</c:v>
                </c:pt>
                <c:pt idx="1">
                  <c:v>1184</c:v>
                </c:pt>
                <c:pt idx="2">
                  <c:v>1535</c:v>
                </c:pt>
                <c:pt idx="3">
                  <c:v>1374</c:v>
                </c:pt>
                <c:pt idx="4">
                  <c:v>1392</c:v>
                </c:pt>
                <c:pt idx="5">
                  <c:v>997</c:v>
                </c:pt>
                <c:pt idx="6">
                  <c:v>1476</c:v>
                </c:pt>
                <c:pt idx="7">
                  <c:v>1743</c:v>
                </c:pt>
              </c:numCache>
            </c:numRef>
          </c:val>
        </c:ser>
        <c:overlap val="100"/>
        <c:gapWidth val="80"/>
        <c:axId val="58170240"/>
        <c:axId val="53770113"/>
      </c:barChart>
      <c:lineChart>
        <c:grouping val="standard"/>
        <c:varyColors val="0"/>
        <c:ser>
          <c:idx val="1"/>
          <c:order val="0"/>
          <c:tx>
            <c:strRef>
              <c:f>グラフ４!$B$45</c:f>
              <c:strCache>
                <c:ptCount val="1"/>
                <c:pt idx="0">
                  <c:v>自己資本利益率[ROE]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グラフ４!$C$45:$J$45</c:f>
              <c:numCache>
                <c:ptCount val="8"/>
                <c:pt idx="0">
                  <c:v>0.18663181414181318</c:v>
                </c:pt>
                <c:pt idx="1">
                  <c:v>0.1275593945090201</c:v>
                </c:pt>
                <c:pt idx="2">
                  <c:v>0.1483756782296658</c:v>
                </c:pt>
                <c:pt idx="3">
                  <c:v>0.12127501115679085</c:v>
                </c:pt>
                <c:pt idx="4">
                  <c:v>0.11390572061746203</c:v>
                </c:pt>
                <c:pt idx="5">
                  <c:v>0.07716043974508924</c:v>
                </c:pt>
                <c:pt idx="6">
                  <c:v>0.10851903307666998</c:v>
                </c:pt>
                <c:pt idx="7">
                  <c:v>0.12032710077457363</c:v>
                </c:pt>
              </c:numCache>
            </c:numRef>
          </c:val>
          <c:smooth val="0"/>
        </c:ser>
        <c:marker val="1"/>
        <c:axId val="14168970"/>
        <c:axId val="60411867"/>
      </c:lineChart>
      <c:catAx>
        <c:axId val="14168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11867"/>
        <c:crosses val="autoZero"/>
        <c:auto val="0"/>
        <c:lblOffset val="100"/>
        <c:noMultiLvlLbl val="0"/>
      </c:catAx>
      <c:valAx>
        <c:axId val="60411867"/>
        <c:scaling>
          <c:orientation val="minMax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crossAx val="14168970"/>
        <c:crossesAt val="1"/>
        <c:crossBetween val="between"/>
        <c:dispUnits/>
        <c:majorUnit val="0.05"/>
      </c:valAx>
      <c:catAx>
        <c:axId val="58170240"/>
        <c:scaling>
          <c:orientation val="minMax"/>
        </c:scaling>
        <c:axPos val="b"/>
        <c:delete val="1"/>
        <c:majorTickMark val="in"/>
        <c:minorTickMark val="none"/>
        <c:tickLblPos val="nextTo"/>
        <c:crossAx val="53770113"/>
        <c:crosses val="autoZero"/>
        <c:auto val="0"/>
        <c:lblOffset val="100"/>
        <c:noMultiLvlLbl val="0"/>
      </c:catAx>
      <c:valAx>
        <c:axId val="537701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170240"/>
        <c:crosses val="max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0725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5"/>
          <c:w val="0.95925"/>
          <c:h val="0.8325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1株当たり当期純利益[EPS]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グラフ４!$C$49:$J$49</c:f>
              <c:numCache>
                <c:ptCount val="8"/>
                <c:pt idx="0">
                  <c:v>179.11</c:v>
                </c:pt>
                <c:pt idx="1">
                  <c:v>73.15</c:v>
                </c:pt>
                <c:pt idx="2">
                  <c:v>94.82</c:v>
                </c:pt>
                <c:pt idx="3">
                  <c:v>84.87</c:v>
                </c:pt>
                <c:pt idx="4">
                  <c:v>85.96</c:v>
                </c:pt>
                <c:pt idx="5">
                  <c:v>61.57</c:v>
                </c:pt>
                <c:pt idx="6">
                  <c:v>90.69</c:v>
                </c:pt>
                <c:pt idx="7">
                  <c:v>107.64</c:v>
                </c:pt>
              </c:numCache>
            </c:numRef>
          </c:val>
          <c:smooth val="0"/>
        </c:ser>
        <c:marker val="1"/>
        <c:axId val="6835892"/>
        <c:axId val="61523029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１株当たり純資産額[BPS]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グラフ４!$C$50:$J$50</c:f>
              <c:numCache>
                <c:ptCount val="8"/>
                <c:pt idx="0">
                  <c:v>1073.62</c:v>
                </c:pt>
                <c:pt idx="1">
                  <c:v>606.4</c:v>
                </c:pt>
                <c:pt idx="2">
                  <c:v>671.73</c:v>
                </c:pt>
                <c:pt idx="3">
                  <c:v>728.01</c:v>
                </c:pt>
                <c:pt idx="4">
                  <c:v>781.36</c:v>
                </c:pt>
                <c:pt idx="5">
                  <c:v>814.46</c:v>
                </c:pt>
                <c:pt idx="6">
                  <c:v>865.48</c:v>
                </c:pt>
                <c:pt idx="7">
                  <c:v>923.56</c:v>
                </c:pt>
              </c:numCache>
            </c:numRef>
          </c:val>
          <c:smooth val="0"/>
        </c:ser>
        <c:marker val="1"/>
        <c:axId val="16836350"/>
        <c:axId val="17309423"/>
      </c:lineChart>
      <c:catAx>
        <c:axId val="6835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23029"/>
        <c:crosses val="autoZero"/>
        <c:auto val="0"/>
        <c:lblOffset val="100"/>
        <c:noMultiLvlLbl val="0"/>
      </c:catAx>
      <c:valAx>
        <c:axId val="61523029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6835892"/>
        <c:crossesAt val="1"/>
        <c:crossBetween val="between"/>
        <c:dispUnits/>
        <c:majorUnit val="50"/>
      </c:valAx>
      <c:catAx>
        <c:axId val="16836350"/>
        <c:scaling>
          <c:orientation val="minMax"/>
        </c:scaling>
        <c:axPos val="b"/>
        <c:delete val="1"/>
        <c:majorTickMark val="in"/>
        <c:minorTickMark val="none"/>
        <c:tickLblPos val="nextTo"/>
        <c:crossAx val="17309423"/>
        <c:crosses val="autoZero"/>
        <c:auto val="0"/>
        <c:lblOffset val="100"/>
        <c:noMultiLvlLbl val="0"/>
      </c:catAx>
      <c:valAx>
        <c:axId val="17309423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16836350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15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"/>
          <c:w val="0.96275"/>
          <c:h val="0.83225"/>
        </c:manualLayout>
      </c:layout>
      <c:lineChart>
        <c:grouping val="standard"/>
        <c:varyColors val="0"/>
        <c:ser>
          <c:idx val="0"/>
          <c:order val="1"/>
          <c:tx>
            <c:strRef>
              <c:f>グラフ４!$B$52</c:f>
              <c:strCache>
                <c:ptCount val="1"/>
                <c:pt idx="0">
                  <c:v>株価純資産倍率[PBR]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グラフ４!$C$52:$J$52</c:f>
              <c:numCache>
                <c:ptCount val="8"/>
                <c:pt idx="0">
                  <c:v>1.66259942996591</c:v>
                </c:pt>
                <c:pt idx="1">
                  <c:v>2.734168865435356</c:v>
                </c:pt>
                <c:pt idx="2">
                  <c:v>1.5273994015452637</c:v>
                </c:pt>
                <c:pt idx="3">
                  <c:v>0.8131756431917144</c:v>
                </c:pt>
                <c:pt idx="4">
                  <c:v>0.7294972867820211</c:v>
                </c:pt>
                <c:pt idx="5">
                  <c:v>0.7857967242099059</c:v>
                </c:pt>
                <c:pt idx="6">
                  <c:v>1.4211766880806027</c:v>
                </c:pt>
                <c:pt idx="7">
                  <c:v>1.2917406557235047</c:v>
                </c:pt>
              </c:numCache>
            </c:numRef>
          </c:val>
          <c:smooth val="0"/>
        </c:ser>
        <c:marker val="1"/>
        <c:axId val="21567080"/>
        <c:axId val="59885993"/>
      </c:lineChart>
      <c:lineChart>
        <c:grouping val="standard"/>
        <c:varyColors val="0"/>
        <c:ser>
          <c:idx val="1"/>
          <c:order val="0"/>
          <c:tx>
            <c:strRef>
              <c:f>グラフ４!$B$51</c:f>
              <c:strCache>
                <c:ptCount val="1"/>
                <c:pt idx="0">
                  <c:v>株価収益率[PER]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グラフ４!$C$51:$J$51</c:f>
              <c:numCache>
                <c:ptCount val="8"/>
                <c:pt idx="0">
                  <c:v>9.965942716766232</c:v>
                </c:pt>
                <c:pt idx="1">
                  <c:v>22.665755297334243</c:v>
                </c:pt>
                <c:pt idx="2">
                  <c:v>10.820502003796667</c:v>
                </c:pt>
                <c:pt idx="3">
                  <c:v>6.975374101567103</c:v>
                </c:pt>
                <c:pt idx="4">
                  <c:v>6.630991158678456</c:v>
                </c:pt>
                <c:pt idx="5">
                  <c:v>10.394672730225759</c:v>
                </c:pt>
                <c:pt idx="6">
                  <c:v>13.562686073436984</c:v>
                </c:pt>
                <c:pt idx="7">
                  <c:v>11.083240431066518</c:v>
                </c:pt>
              </c:numCache>
            </c:numRef>
          </c:val>
          <c:smooth val="0"/>
        </c:ser>
        <c:marker val="1"/>
        <c:axId val="2103026"/>
        <c:axId val="18927235"/>
      </c:lineChart>
      <c:catAx>
        <c:axId val="2103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27235"/>
        <c:crosses val="autoZero"/>
        <c:auto val="0"/>
        <c:lblOffset val="100"/>
        <c:noMultiLvlLbl val="0"/>
      </c:catAx>
      <c:valAx>
        <c:axId val="18927235"/>
        <c:scaling>
          <c:orientation val="minMax"/>
          <c:max val="3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3026"/>
        <c:crossesAt val="1"/>
        <c:crossBetween val="between"/>
        <c:dispUnits/>
      </c:valAx>
      <c:catAx>
        <c:axId val="21567080"/>
        <c:scaling>
          <c:orientation val="minMax"/>
        </c:scaling>
        <c:axPos val="b"/>
        <c:delete val="1"/>
        <c:majorTickMark val="in"/>
        <c:minorTickMark val="none"/>
        <c:tickLblPos val="nextTo"/>
        <c:crossAx val="59885993"/>
        <c:crosses val="autoZero"/>
        <c:auto val="0"/>
        <c:lblOffset val="100"/>
        <c:noMultiLvlLbl val="0"/>
      </c:catAx>
      <c:valAx>
        <c:axId val="598859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67080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"/>
          <c:y val="0.0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33"/>
          <c:w val="0.9615"/>
          <c:h val="0.8302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グラフ４!$C$44:$J$44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グラフ４!$C$48:$J$48</c:f>
              <c:numCache>
                <c:ptCount val="8"/>
                <c:pt idx="0">
                  <c:v>2771</c:v>
                </c:pt>
                <c:pt idx="1">
                  <c:v>2434</c:v>
                </c:pt>
                <c:pt idx="2">
                  <c:v>2707</c:v>
                </c:pt>
                <c:pt idx="3">
                  <c:v>2537</c:v>
                </c:pt>
                <c:pt idx="4">
                  <c:v>2630</c:v>
                </c:pt>
                <c:pt idx="5">
                  <c:v>2524</c:v>
                </c:pt>
                <c:pt idx="6">
                  <c:v>2930</c:v>
                </c:pt>
                <c:pt idx="7">
                  <c:v>3450</c:v>
                </c:pt>
              </c:numCache>
            </c:numRef>
          </c:val>
        </c:ser>
        <c:overlap val="100"/>
        <c:gapWidth val="80"/>
        <c:axId val="36127388"/>
        <c:axId val="56711037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総資産利益率[ROA]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グラフ４!$C$47:$J$47</c:f>
              <c:numCache>
                <c:ptCount val="8"/>
                <c:pt idx="0">
                  <c:v>0.17146525646211613</c:v>
                </c:pt>
                <c:pt idx="1">
                  <c:v>0.14121077555002248</c:v>
                </c:pt>
                <c:pt idx="2">
                  <c:v>0.14871509111013861</c:v>
                </c:pt>
                <c:pt idx="3">
                  <c:v>0.13583652391871906</c:v>
                </c:pt>
                <c:pt idx="4">
                  <c:v>0.13882979794393333</c:v>
                </c:pt>
                <c:pt idx="5">
                  <c:v>0.12717886419325644</c:v>
                </c:pt>
                <c:pt idx="6">
                  <c:v>0.13601043430506896</c:v>
                </c:pt>
                <c:pt idx="7">
                  <c:v>0.13903982766966103</c:v>
                </c:pt>
              </c:numCache>
            </c:numRef>
          </c:val>
          <c:smooth val="0"/>
        </c:ser>
        <c:marker val="1"/>
        <c:axId val="40637286"/>
        <c:axId val="30191255"/>
      </c:lineChart>
      <c:catAx>
        <c:axId val="40637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91255"/>
        <c:crosses val="autoZero"/>
        <c:auto val="0"/>
        <c:lblOffset val="100"/>
        <c:noMultiLvlLbl val="0"/>
      </c:catAx>
      <c:valAx>
        <c:axId val="30191255"/>
        <c:scaling>
          <c:orientation val="minMax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crossAx val="40637286"/>
        <c:crossesAt val="1"/>
        <c:crossBetween val="between"/>
        <c:dispUnits/>
        <c:majorUnit val="0.05"/>
      </c:valAx>
      <c:catAx>
        <c:axId val="36127388"/>
        <c:scaling>
          <c:orientation val="minMax"/>
        </c:scaling>
        <c:axPos val="b"/>
        <c:delete val="1"/>
        <c:majorTickMark val="in"/>
        <c:minorTickMark val="none"/>
        <c:tickLblPos val="nextTo"/>
        <c:crossAx val="56711037"/>
        <c:crosses val="autoZero"/>
        <c:auto val="0"/>
        <c:lblOffset val="100"/>
        <c:noMultiLvlLbl val="0"/>
      </c:catAx>
      <c:valAx>
        <c:axId val="56711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127388"/>
        <c:crosses val="max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3725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'連PL'!$C$10</c:f>
              <c:strCache>
                <c:ptCount val="1"/>
                <c:pt idx="0">
                  <c:v>Operating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'連PL'!$D$5:$L$5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'連PL'!$D$10:$L$10</c:f>
              <c:numCache>
                <c:ptCount val="9"/>
                <c:pt idx="0">
                  <c:v>2752</c:v>
                </c:pt>
                <c:pt idx="1">
                  <c:v>2419</c:v>
                </c:pt>
                <c:pt idx="2">
                  <c:v>2674</c:v>
                </c:pt>
                <c:pt idx="3">
                  <c:v>2499</c:v>
                </c:pt>
                <c:pt idx="4">
                  <c:v>2571</c:v>
                </c:pt>
                <c:pt idx="5">
                  <c:v>2489</c:v>
                </c:pt>
                <c:pt idx="6">
                  <c:v>2957</c:v>
                </c:pt>
                <c:pt idx="7">
                  <c:v>3410</c:v>
                </c:pt>
                <c:pt idx="8">
                  <c:v>3500</c:v>
                </c:pt>
              </c:numCache>
            </c:numRef>
          </c:val>
        </c:ser>
        <c:gapWidth val="80"/>
        <c:axId val="27154732"/>
        <c:axId val="43065997"/>
      </c:barChart>
      <c:catAx>
        <c:axId val="2715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65997"/>
        <c:crosses val="autoZero"/>
        <c:auto val="1"/>
        <c:lblOffset val="100"/>
        <c:noMultiLvlLbl val="0"/>
      </c:catAx>
      <c:valAx>
        <c:axId val="430659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547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'連PL'!$C$13</c:f>
              <c:strCache>
                <c:ptCount val="1"/>
                <c:pt idx="0">
                  <c:v>Ordinary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'連PL'!$D$5:$L$5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'連PL'!$D$13:$L$13</c:f>
              <c:numCache>
                <c:ptCount val="9"/>
                <c:pt idx="0">
                  <c:v>2771</c:v>
                </c:pt>
                <c:pt idx="1">
                  <c:v>2434</c:v>
                </c:pt>
                <c:pt idx="2">
                  <c:v>2707</c:v>
                </c:pt>
                <c:pt idx="3">
                  <c:v>2537</c:v>
                </c:pt>
                <c:pt idx="4">
                  <c:v>2630</c:v>
                </c:pt>
                <c:pt idx="5">
                  <c:v>2524</c:v>
                </c:pt>
                <c:pt idx="6">
                  <c:v>2930</c:v>
                </c:pt>
                <c:pt idx="7">
                  <c:v>3450</c:v>
                </c:pt>
                <c:pt idx="8">
                  <c:v>3510</c:v>
                </c:pt>
              </c:numCache>
            </c:numRef>
          </c:val>
        </c:ser>
        <c:gapWidth val="80"/>
        <c:axId val="52049654"/>
        <c:axId val="65793703"/>
      </c:barChart>
      <c:catAx>
        <c:axId val="52049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3703"/>
        <c:crosses val="autoZero"/>
        <c:auto val="1"/>
        <c:lblOffset val="100"/>
        <c:noMultiLvlLbl val="0"/>
      </c:catAx>
      <c:valAx>
        <c:axId val="657937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496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'連PL'!$C$21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'連PL'!$D$5:$L$5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'連PL'!$D$21:$L$21</c:f>
              <c:numCache>
                <c:ptCount val="9"/>
                <c:pt idx="0">
                  <c:v>1511</c:v>
                </c:pt>
                <c:pt idx="1">
                  <c:v>1184</c:v>
                </c:pt>
                <c:pt idx="2">
                  <c:v>1535</c:v>
                </c:pt>
                <c:pt idx="3">
                  <c:v>1374</c:v>
                </c:pt>
                <c:pt idx="4">
                  <c:v>1392</c:v>
                </c:pt>
                <c:pt idx="5">
                  <c:v>997</c:v>
                </c:pt>
                <c:pt idx="6">
                  <c:v>1476</c:v>
                </c:pt>
                <c:pt idx="7">
                  <c:v>1743</c:v>
                </c:pt>
                <c:pt idx="8">
                  <c:v>2150</c:v>
                </c:pt>
              </c:numCache>
            </c:numRef>
          </c:val>
        </c:ser>
        <c:gapWidth val="80"/>
        <c:axId val="55272416"/>
        <c:axId val="27689697"/>
      </c:barChart>
      <c:catAx>
        <c:axId val="55272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89697"/>
        <c:crosses val="autoZero"/>
        <c:auto val="1"/>
        <c:lblOffset val="100"/>
        <c:noMultiLvlLbl val="0"/>
      </c:catAx>
      <c:valAx>
        <c:axId val="276896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272416"/>
        <c:crossesAt val="1"/>
        <c:crossBetween val="between"/>
        <c:dispUnits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25"/>
          <c:w val="0.96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グラフ２!$C$44:$K$44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グラフ２!$C$45:$K$45</c:f>
              <c:numCache>
                <c:ptCount val="9"/>
                <c:pt idx="0">
                  <c:v>26351</c:v>
                </c:pt>
                <c:pt idx="1">
                  <c:v>23202</c:v>
                </c:pt>
                <c:pt idx="2">
                  <c:v>22997</c:v>
                </c:pt>
                <c:pt idx="3">
                  <c:v>23559</c:v>
                </c:pt>
                <c:pt idx="4">
                  <c:v>24996</c:v>
                </c:pt>
                <c:pt idx="5">
                  <c:v>26127</c:v>
                </c:pt>
                <c:pt idx="6">
                  <c:v>27984</c:v>
                </c:pt>
                <c:pt idx="7">
                  <c:v>32604</c:v>
                </c:pt>
                <c:pt idx="8">
                  <c:v>30500</c:v>
                </c:pt>
              </c:numCache>
            </c:numRef>
          </c:val>
        </c:ser>
        <c:gapWidth val="80"/>
        <c:axId val="47880682"/>
        <c:axId val="28272955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グラフ２!$C$44:$K$44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グラフ２!$C$46:$K$46</c:f>
              <c:numCache>
                <c:ptCount val="9"/>
                <c:pt idx="0">
                  <c:v>0.2382039022780467</c:v>
                </c:pt>
                <c:pt idx="1">
                  <c:v>0.2778307268018555</c:v>
                </c:pt>
                <c:pt idx="2">
                  <c:v>0.2687867971310158</c:v>
                </c:pt>
                <c:pt idx="3">
                  <c:v>0.2551942213887787</c:v>
                </c:pt>
                <c:pt idx="4">
                  <c:v>0.2514762089895385</c:v>
                </c:pt>
                <c:pt idx="5">
                  <c:v>0.22728965679868593</c:v>
                </c:pt>
                <c:pt idx="6">
                  <c:v>0.23108591107366616</c:v>
                </c:pt>
                <c:pt idx="7">
                  <c:v>0.21101005742474513</c:v>
                </c:pt>
                <c:pt idx="8">
                  <c:v>0.23770491803278687</c:v>
                </c:pt>
              </c:numCache>
            </c:numRef>
          </c:val>
          <c:smooth val="0"/>
        </c:ser>
        <c:axId val="53130004"/>
        <c:axId val="8407989"/>
      </c:lineChart>
      <c:catAx>
        <c:axId val="47880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72955"/>
        <c:crosses val="autoZero"/>
        <c:auto val="0"/>
        <c:lblOffset val="100"/>
        <c:noMultiLvlLbl val="0"/>
      </c:catAx>
      <c:valAx>
        <c:axId val="2827295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80682"/>
        <c:crossesAt val="1"/>
        <c:crossBetween val="between"/>
        <c:dispUnits/>
      </c:valAx>
      <c:catAx>
        <c:axId val="53130004"/>
        <c:scaling>
          <c:orientation val="minMax"/>
        </c:scaling>
        <c:axPos val="b"/>
        <c:delete val="1"/>
        <c:majorTickMark val="in"/>
        <c:minorTickMark val="none"/>
        <c:tickLblPos val="nextTo"/>
        <c:crossAx val="8407989"/>
        <c:crosses val="autoZero"/>
        <c:auto val="0"/>
        <c:lblOffset val="100"/>
        <c:noMultiLvlLbl val="0"/>
      </c:catAx>
      <c:valAx>
        <c:axId val="8407989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30004"/>
        <c:crosses val="max"/>
        <c:crossBetween val="between"/>
        <c:dispUnits/>
        <c:maj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"/>
          <c:w val="0.962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グラフ２!$C$44:$K$44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グラフ２!$C$47:$K$47</c:f>
              <c:numCache>
                <c:ptCount val="9"/>
                <c:pt idx="0">
                  <c:v>2752</c:v>
                </c:pt>
                <c:pt idx="1">
                  <c:v>2419</c:v>
                </c:pt>
                <c:pt idx="2">
                  <c:v>2674</c:v>
                </c:pt>
                <c:pt idx="3">
                  <c:v>2499</c:v>
                </c:pt>
                <c:pt idx="4">
                  <c:v>2571</c:v>
                </c:pt>
                <c:pt idx="5">
                  <c:v>2489</c:v>
                </c:pt>
                <c:pt idx="6">
                  <c:v>2957</c:v>
                </c:pt>
                <c:pt idx="7">
                  <c:v>3410</c:v>
                </c:pt>
                <c:pt idx="8">
                  <c:v>3500</c:v>
                </c:pt>
              </c:numCache>
            </c:numRef>
          </c:val>
        </c:ser>
        <c:gapWidth val="80"/>
        <c:axId val="8563038"/>
        <c:axId val="9958479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グラフ２!$C$44:$K$44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グラフ２!$C$48:$K$48</c:f>
              <c:numCache>
                <c:ptCount val="9"/>
                <c:pt idx="0">
                  <c:v>0.10443907390532764</c:v>
                </c:pt>
                <c:pt idx="1">
                  <c:v>0.10426128784649658</c:v>
                </c:pt>
                <c:pt idx="2">
                  <c:v>0.11627509664400294</c:v>
                </c:pt>
                <c:pt idx="3">
                  <c:v>0.10611346814682464</c:v>
                </c:pt>
                <c:pt idx="4">
                  <c:v>0.1028615558845488</c:v>
                </c:pt>
                <c:pt idx="5">
                  <c:v>0.09529587886137983</c:v>
                </c:pt>
                <c:pt idx="6">
                  <c:v>0.10569809403312204</c:v>
                </c:pt>
                <c:pt idx="7">
                  <c:v>0.10461284538520715</c:v>
                </c:pt>
                <c:pt idx="8">
                  <c:v>0.11475409836065574</c:v>
                </c:pt>
              </c:numCache>
            </c:numRef>
          </c:val>
          <c:smooth val="0"/>
        </c:ser>
        <c:axId val="22517448"/>
        <c:axId val="1330441"/>
      </c:lineChart>
      <c:catAx>
        <c:axId val="856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8479"/>
        <c:crosses val="autoZero"/>
        <c:auto val="0"/>
        <c:lblOffset val="100"/>
        <c:noMultiLvlLbl val="0"/>
      </c:catAx>
      <c:valAx>
        <c:axId val="995847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63038"/>
        <c:crossesAt val="1"/>
        <c:crossBetween val="between"/>
        <c:dispUnits/>
      </c:valAx>
      <c:catAx>
        <c:axId val="22517448"/>
        <c:scaling>
          <c:orientation val="minMax"/>
        </c:scaling>
        <c:axPos val="b"/>
        <c:delete val="1"/>
        <c:majorTickMark val="in"/>
        <c:minorTickMark val="none"/>
        <c:tickLblPos val="nextTo"/>
        <c:crossAx val="1330441"/>
        <c:crosses val="autoZero"/>
        <c:auto val="0"/>
        <c:lblOffset val="100"/>
        <c:noMultiLvlLbl val="0"/>
      </c:catAx>
      <c:valAx>
        <c:axId val="1330441"/>
        <c:scaling>
          <c:orientation val="minMax"/>
          <c:max val="0.15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17448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0675"/>
          <c:y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25"/>
          <c:w val="0.96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グラフ２!$C$44:$K$44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グラフ２!$C$49:$K$49</c:f>
              <c:numCache>
                <c:ptCount val="9"/>
                <c:pt idx="0">
                  <c:v>2771</c:v>
                </c:pt>
                <c:pt idx="1">
                  <c:v>2434</c:v>
                </c:pt>
                <c:pt idx="2">
                  <c:v>2707</c:v>
                </c:pt>
                <c:pt idx="3">
                  <c:v>2537</c:v>
                </c:pt>
                <c:pt idx="4">
                  <c:v>2630</c:v>
                </c:pt>
                <c:pt idx="5">
                  <c:v>2524</c:v>
                </c:pt>
                <c:pt idx="6">
                  <c:v>2930</c:v>
                </c:pt>
                <c:pt idx="7">
                  <c:v>3450</c:v>
                </c:pt>
                <c:pt idx="8">
                  <c:v>3510</c:v>
                </c:pt>
              </c:numCache>
            </c:numRef>
          </c:val>
        </c:ser>
        <c:gapWidth val="80"/>
        <c:axId val="11973970"/>
        <c:axId val="40656867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グラフ２!$C$44:$K$44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グラフ２!$C$50:$K$50</c:f>
              <c:numCache>
                <c:ptCount val="9"/>
                <c:pt idx="0">
                  <c:v>0.10518720002283011</c:v>
                </c:pt>
                <c:pt idx="1">
                  <c:v>0.10490677557395482</c:v>
                </c:pt>
                <c:pt idx="2">
                  <c:v>0.11774773196463084</c:v>
                </c:pt>
                <c:pt idx="3">
                  <c:v>0.10772367964249102</c:v>
                </c:pt>
                <c:pt idx="4">
                  <c:v>0.1052353641096807</c:v>
                </c:pt>
                <c:pt idx="5">
                  <c:v>0.09661512578526445</c:v>
                </c:pt>
                <c:pt idx="6">
                  <c:v>0.1047343418549825</c:v>
                </c:pt>
                <c:pt idx="7">
                  <c:v>0.10584308628132591</c:v>
                </c:pt>
                <c:pt idx="8">
                  <c:v>0.11508196721311476</c:v>
                </c:pt>
              </c:numCache>
            </c:numRef>
          </c:val>
          <c:smooth val="0"/>
        </c:ser>
        <c:axId val="30367484"/>
        <c:axId val="4871901"/>
      </c:lineChart>
      <c:catAx>
        <c:axId val="11973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56867"/>
        <c:crosses val="autoZero"/>
        <c:auto val="0"/>
        <c:lblOffset val="100"/>
        <c:noMultiLvlLbl val="0"/>
      </c:catAx>
      <c:valAx>
        <c:axId val="4065686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3970"/>
        <c:crossesAt val="1"/>
        <c:crossBetween val="between"/>
        <c:dispUnits/>
      </c:valAx>
      <c:catAx>
        <c:axId val="30367484"/>
        <c:scaling>
          <c:orientation val="minMax"/>
        </c:scaling>
        <c:axPos val="b"/>
        <c:delete val="1"/>
        <c:majorTickMark val="in"/>
        <c:minorTickMark val="none"/>
        <c:tickLblPos val="nextTo"/>
        <c:crossAx val="4871901"/>
        <c:crosses val="autoZero"/>
        <c:auto val="0"/>
        <c:lblOffset val="100"/>
        <c:noMultiLvlLbl val="0"/>
      </c:catAx>
      <c:valAx>
        <c:axId val="4871901"/>
        <c:scaling>
          <c:orientation val="minMax"/>
          <c:max val="0.15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748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9375"/>
          <c:y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"/>
          <c:w val="0.96275"/>
          <c:h val="0.8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グラフ２!$C$44:$K$44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グラフ２!$C$51:$K$51</c:f>
              <c:numCache>
                <c:ptCount val="9"/>
                <c:pt idx="0">
                  <c:v>1511</c:v>
                </c:pt>
                <c:pt idx="1">
                  <c:v>1184</c:v>
                </c:pt>
                <c:pt idx="2">
                  <c:v>1535</c:v>
                </c:pt>
                <c:pt idx="3">
                  <c:v>1374</c:v>
                </c:pt>
                <c:pt idx="4">
                  <c:v>1392</c:v>
                </c:pt>
                <c:pt idx="5">
                  <c:v>997</c:v>
                </c:pt>
                <c:pt idx="6">
                  <c:v>1476</c:v>
                </c:pt>
                <c:pt idx="7">
                  <c:v>1743</c:v>
                </c:pt>
                <c:pt idx="8">
                  <c:v>2150</c:v>
                </c:pt>
              </c:numCache>
            </c:numRef>
          </c:val>
        </c:ser>
        <c:gapWidth val="80"/>
        <c:axId val="43847110"/>
        <c:axId val="59079671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グラフ２!$C$44:$K$44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グラフ２!$C$52:$K$52</c:f>
              <c:numCache>
                <c:ptCount val="9"/>
                <c:pt idx="0">
                  <c:v>0.05737380485391694</c:v>
                </c:pt>
                <c:pt idx="1">
                  <c:v>0.05106998738503988</c:v>
                </c:pt>
                <c:pt idx="2">
                  <c:v>0.06678638378258342</c:v>
                </c:pt>
                <c:pt idx="3">
                  <c:v>0.05836096641892995</c:v>
                </c:pt>
                <c:pt idx="4">
                  <c:v>0.05571272215746107</c:v>
                </c:pt>
                <c:pt idx="5">
                  <c:v>0.03817460746681971</c:v>
                </c:pt>
                <c:pt idx="6">
                  <c:v>0.05276757762587305</c:v>
                </c:pt>
                <c:pt idx="7">
                  <c:v>0.053479578171395904</c:v>
                </c:pt>
                <c:pt idx="8">
                  <c:v>0.07049180327868852</c:v>
                </c:pt>
              </c:numCache>
            </c:numRef>
          </c:val>
          <c:smooth val="0"/>
        </c:ser>
        <c:axId val="61954992"/>
        <c:axId val="20724017"/>
      </c:lineChart>
      <c:catAx>
        <c:axId val="43847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79671"/>
        <c:crosses val="autoZero"/>
        <c:auto val="0"/>
        <c:lblOffset val="100"/>
        <c:noMultiLvlLbl val="0"/>
      </c:catAx>
      <c:valAx>
        <c:axId val="59079671"/>
        <c:scaling>
          <c:orientation val="minMax"/>
          <c:max val="2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7110"/>
        <c:crossesAt val="1"/>
        <c:crossBetween val="between"/>
        <c:dispUnits/>
        <c:majorUnit val="500"/>
      </c:valAx>
      <c:catAx>
        <c:axId val="61954992"/>
        <c:scaling>
          <c:orientation val="minMax"/>
        </c:scaling>
        <c:axPos val="b"/>
        <c:delete val="1"/>
        <c:majorTickMark val="in"/>
        <c:minorTickMark val="none"/>
        <c:tickLblPos val="nextTo"/>
        <c:crossAx val="20724017"/>
        <c:crosses val="autoZero"/>
        <c:auto val="0"/>
        <c:lblOffset val="100"/>
        <c:noMultiLvlLbl val="0"/>
      </c:catAx>
      <c:valAx>
        <c:axId val="20724017"/>
        <c:scaling>
          <c:orientation val="minMax"/>
          <c:max val="0.1"/>
          <c:min val="0.03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54992"/>
        <c:crosses val="max"/>
        <c:crossBetween val="between"/>
        <c:dispUnits/>
        <c:maj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725"/>
          <c:y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3325"/>
          <c:w val="0.96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グラフ3!$C$45:$J$45</c:f>
              <c:numCache>
                <c:ptCount val="8"/>
                <c:pt idx="0">
                  <c:v>12340</c:v>
                </c:pt>
                <c:pt idx="1">
                  <c:v>11558</c:v>
                </c:pt>
                <c:pt idx="2">
                  <c:v>13189</c:v>
                </c:pt>
                <c:pt idx="3">
                  <c:v>12488</c:v>
                </c:pt>
                <c:pt idx="4">
                  <c:v>13558</c:v>
                </c:pt>
                <c:pt idx="5">
                  <c:v>12774</c:v>
                </c:pt>
                <c:pt idx="6">
                  <c:v>13120</c:v>
                </c:pt>
                <c:pt idx="7">
                  <c:v>15235</c:v>
                </c:pt>
              </c:numCache>
            </c:numRef>
          </c:val>
        </c:ser>
        <c:gapWidth val="80"/>
        <c:axId val="52298426"/>
        <c:axId val="923787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グラフ3!$C$44:$J$44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グラフ3!$C$46:$J$46</c:f>
              <c:numCache>
                <c:ptCount val="8"/>
                <c:pt idx="0">
                  <c:v>2.183090976896116</c:v>
                </c:pt>
                <c:pt idx="1">
                  <c:v>2.4166690363065064</c:v>
                </c:pt>
                <c:pt idx="2">
                  <c:v>2.166396257746402</c:v>
                </c:pt>
                <c:pt idx="3">
                  <c:v>2.808493024992185</c:v>
                </c:pt>
                <c:pt idx="4">
                  <c:v>2.600125571428626</c:v>
                </c:pt>
                <c:pt idx="5">
                  <c:v>2.7619360916276716</c:v>
                </c:pt>
                <c:pt idx="6">
                  <c:v>2.0542172051176104</c:v>
                </c:pt>
                <c:pt idx="7">
                  <c:v>1.7180268123235123</c:v>
                </c:pt>
              </c:numCache>
            </c:numRef>
          </c:val>
          <c:smooth val="0"/>
        </c:ser>
        <c:axId val="8314084"/>
        <c:axId val="7717893"/>
      </c:lineChart>
      <c:catAx>
        <c:axId val="52298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3787"/>
        <c:crosses val="autoZero"/>
        <c:auto val="0"/>
        <c:lblOffset val="100"/>
        <c:noMultiLvlLbl val="0"/>
      </c:catAx>
      <c:valAx>
        <c:axId val="92378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98426"/>
        <c:crossesAt val="1"/>
        <c:crossBetween val="between"/>
        <c:dispUnits/>
      </c:valAx>
      <c:catAx>
        <c:axId val="8314084"/>
        <c:scaling>
          <c:orientation val="minMax"/>
        </c:scaling>
        <c:axPos val="b"/>
        <c:delete val="1"/>
        <c:majorTickMark val="in"/>
        <c:minorTickMark val="none"/>
        <c:tickLblPos val="nextTo"/>
        <c:crossAx val="7717893"/>
        <c:crosses val="autoZero"/>
        <c:auto val="0"/>
        <c:lblOffset val="100"/>
        <c:noMultiLvlLbl val="0"/>
      </c:catAx>
      <c:valAx>
        <c:axId val="7717893"/>
        <c:scaling>
          <c:orientation val="minMax"/>
          <c:max val="3"/>
          <c:min val="1.5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1408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32</xdr:row>
      <xdr:rowOff>161925</xdr:rowOff>
    </xdr:from>
    <xdr:to>
      <xdr:col>13</xdr:col>
      <xdr:colOff>2457450</xdr:colOff>
      <xdr:row>34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6172200"/>
          <a:ext cx="3267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1400175</xdr:colOff>
      <xdr:row>1</xdr:row>
      <xdr:rowOff>38100</xdr:rowOff>
    </xdr:from>
    <xdr:to>
      <xdr:col>13</xdr:col>
      <xdr:colOff>2286000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2190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5</xdr:row>
      <xdr:rowOff>0</xdr:rowOff>
    </xdr:from>
    <xdr:to>
      <xdr:col>18</xdr:col>
      <xdr:colOff>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5895975" y="1123950"/>
        <a:ext cx="5419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24</xdr:row>
      <xdr:rowOff>171450</xdr:rowOff>
    </xdr:from>
    <xdr:to>
      <xdr:col>9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180975" y="4914900"/>
        <a:ext cx="52768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25</xdr:row>
      <xdr:rowOff>0</xdr:rowOff>
    </xdr:from>
    <xdr:to>
      <xdr:col>17</xdr:col>
      <xdr:colOff>666750</xdr:colOff>
      <xdr:row>40</xdr:row>
      <xdr:rowOff>19050</xdr:rowOff>
    </xdr:to>
    <xdr:graphicFrame>
      <xdr:nvGraphicFramePr>
        <xdr:cNvPr id="4" name="Chart 4"/>
        <xdr:cNvGraphicFramePr/>
      </xdr:nvGraphicFramePr>
      <xdr:xfrm>
        <a:off x="5867400" y="4933950"/>
        <a:ext cx="542925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85725</xdr:colOff>
      <xdr:row>4</xdr:row>
      <xdr:rowOff>152400</xdr:rowOff>
    </xdr:from>
    <xdr:ext cx="923925" cy="180975"/>
    <xdr:sp>
      <xdr:nvSpPr>
        <xdr:cNvPr id="5" name="TextBox 5"/>
        <xdr:cNvSpPr txBox="1">
          <a:spLocks noChangeArrowheads="1"/>
        </xdr:cNvSpPr>
      </xdr:nvSpPr>
      <xdr:spPr>
        <a:xfrm>
          <a:off x="285750" y="108585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95250</xdr:colOff>
      <xdr:row>4</xdr:row>
      <xdr:rowOff>152400</xdr:rowOff>
    </xdr:from>
    <xdr:ext cx="923925" cy="180975"/>
    <xdr:sp>
      <xdr:nvSpPr>
        <xdr:cNvPr id="6" name="TextBox 6"/>
        <xdr:cNvSpPr txBox="1">
          <a:spLocks noChangeArrowheads="1"/>
        </xdr:cNvSpPr>
      </xdr:nvSpPr>
      <xdr:spPr>
        <a:xfrm>
          <a:off x="5981700" y="108585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95250</xdr:colOff>
      <xdr:row>24</xdr:row>
      <xdr:rowOff>152400</xdr:rowOff>
    </xdr:from>
    <xdr:ext cx="923925" cy="180975"/>
    <xdr:sp>
      <xdr:nvSpPr>
        <xdr:cNvPr id="7" name="TextBox 7"/>
        <xdr:cNvSpPr txBox="1">
          <a:spLocks noChangeArrowheads="1"/>
        </xdr:cNvSpPr>
      </xdr:nvSpPr>
      <xdr:spPr>
        <a:xfrm>
          <a:off x="295275" y="489585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114300</xdr:colOff>
      <xdr:row>24</xdr:row>
      <xdr:rowOff>152400</xdr:rowOff>
    </xdr:from>
    <xdr:ext cx="923925" cy="180975"/>
    <xdr:sp>
      <xdr:nvSpPr>
        <xdr:cNvPr id="8" name="TextBox 8"/>
        <xdr:cNvSpPr txBox="1">
          <a:spLocks noChangeArrowheads="1"/>
        </xdr:cNvSpPr>
      </xdr:nvSpPr>
      <xdr:spPr>
        <a:xfrm>
          <a:off x="6000750" y="489585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5876925" y="1123950"/>
        <a:ext cx="5438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Chart 3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Chart 4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180975</xdr:colOff>
      <xdr:row>6</xdr:row>
      <xdr:rowOff>28575</xdr:rowOff>
    </xdr:from>
    <xdr:ext cx="923925" cy="180975"/>
    <xdr:sp>
      <xdr:nvSpPr>
        <xdr:cNvPr id="5" name="TextBox 5"/>
        <xdr:cNvSpPr txBox="1">
          <a:spLocks noChangeArrowheads="1"/>
        </xdr:cNvSpPr>
      </xdr:nvSpPr>
      <xdr:spPr>
        <a:xfrm>
          <a:off x="381000" y="13430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209550</xdr:colOff>
      <xdr:row>6</xdr:row>
      <xdr:rowOff>28575</xdr:rowOff>
    </xdr:from>
    <xdr:ext cx="923925" cy="180975"/>
    <xdr:sp>
      <xdr:nvSpPr>
        <xdr:cNvPr id="6" name="TextBox 6"/>
        <xdr:cNvSpPr txBox="1">
          <a:spLocks noChangeArrowheads="1"/>
        </xdr:cNvSpPr>
      </xdr:nvSpPr>
      <xdr:spPr>
        <a:xfrm>
          <a:off x="6096000" y="13430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209550</xdr:colOff>
      <xdr:row>26</xdr:row>
      <xdr:rowOff>28575</xdr:rowOff>
    </xdr:from>
    <xdr:ext cx="923925" cy="180975"/>
    <xdr:sp>
      <xdr:nvSpPr>
        <xdr:cNvPr id="7" name="TextBox 7"/>
        <xdr:cNvSpPr txBox="1">
          <a:spLocks noChangeArrowheads="1"/>
        </xdr:cNvSpPr>
      </xdr:nvSpPr>
      <xdr:spPr>
        <a:xfrm>
          <a:off x="409575" y="51530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209550</xdr:colOff>
      <xdr:row>26</xdr:row>
      <xdr:rowOff>28575</xdr:rowOff>
    </xdr:from>
    <xdr:ext cx="923925" cy="180975"/>
    <xdr:sp>
      <xdr:nvSpPr>
        <xdr:cNvPr id="8" name="TextBox 8"/>
        <xdr:cNvSpPr txBox="1">
          <a:spLocks noChangeArrowheads="1"/>
        </xdr:cNvSpPr>
      </xdr:nvSpPr>
      <xdr:spPr>
        <a:xfrm>
          <a:off x="6096000" y="51530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5876925" y="1123950"/>
        <a:ext cx="5438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Chart 3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Chart 4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6</xdr:row>
      <xdr:rowOff>66675</xdr:rowOff>
    </xdr:from>
    <xdr:ext cx="923925" cy="180975"/>
    <xdr:sp>
      <xdr:nvSpPr>
        <xdr:cNvPr id="5" name="TextBox 5"/>
        <xdr:cNvSpPr txBox="1">
          <a:spLocks noChangeArrowheads="1"/>
        </xdr:cNvSpPr>
      </xdr:nvSpPr>
      <xdr:spPr>
        <a:xfrm>
          <a:off x="457200" y="13811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295275</xdr:colOff>
      <xdr:row>6</xdr:row>
      <xdr:rowOff>66675</xdr:rowOff>
    </xdr:from>
    <xdr:ext cx="923925" cy="180975"/>
    <xdr:sp>
      <xdr:nvSpPr>
        <xdr:cNvPr id="6" name="TextBox 6"/>
        <xdr:cNvSpPr txBox="1">
          <a:spLocks noChangeArrowheads="1"/>
        </xdr:cNvSpPr>
      </xdr:nvSpPr>
      <xdr:spPr>
        <a:xfrm>
          <a:off x="6181725" y="13811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295275</xdr:colOff>
      <xdr:row>26</xdr:row>
      <xdr:rowOff>66675</xdr:rowOff>
    </xdr:from>
    <xdr:ext cx="923925" cy="180975"/>
    <xdr:sp>
      <xdr:nvSpPr>
        <xdr:cNvPr id="7" name="TextBox 7"/>
        <xdr:cNvSpPr txBox="1">
          <a:spLocks noChangeArrowheads="1"/>
        </xdr:cNvSpPr>
      </xdr:nvSpPr>
      <xdr:spPr>
        <a:xfrm>
          <a:off x="495300" y="51911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95250</xdr:colOff>
      <xdr:row>26</xdr:row>
      <xdr:rowOff>85725</xdr:rowOff>
    </xdr:from>
    <xdr:ext cx="619125" cy="180975"/>
    <xdr:sp>
      <xdr:nvSpPr>
        <xdr:cNvPr id="8" name="TextBox 8"/>
        <xdr:cNvSpPr txBox="1">
          <a:spLocks noChangeArrowheads="1"/>
        </xdr:cNvSpPr>
      </xdr:nvSpPr>
      <xdr:spPr>
        <a:xfrm>
          <a:off x="5981700" y="521017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(回/Times)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9525</xdr:colOff>
      <xdr:row>20</xdr:row>
      <xdr:rowOff>9525</xdr:rowOff>
    </xdr:to>
    <xdr:graphicFrame>
      <xdr:nvGraphicFramePr>
        <xdr:cNvPr id="4" name="Chart 4"/>
        <xdr:cNvGraphicFramePr/>
      </xdr:nvGraphicFramePr>
      <xdr:xfrm>
        <a:off x="5886450" y="1123950"/>
        <a:ext cx="54387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</xdr:col>
      <xdr:colOff>266700</xdr:colOff>
      <xdr:row>6</xdr:row>
      <xdr:rowOff>66675</xdr:rowOff>
    </xdr:from>
    <xdr:ext cx="923925" cy="180975"/>
    <xdr:sp>
      <xdr:nvSpPr>
        <xdr:cNvPr id="5" name="TextBox 5"/>
        <xdr:cNvSpPr txBox="1">
          <a:spLocks noChangeArrowheads="1"/>
        </xdr:cNvSpPr>
      </xdr:nvSpPr>
      <xdr:spPr>
        <a:xfrm>
          <a:off x="4410075" y="13811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16</xdr:col>
      <xdr:colOff>342900</xdr:colOff>
      <xdr:row>6</xdr:row>
      <xdr:rowOff>95250</xdr:rowOff>
    </xdr:from>
    <xdr:ext cx="923925" cy="180975"/>
    <xdr:sp>
      <xdr:nvSpPr>
        <xdr:cNvPr id="6" name="TextBox 6"/>
        <xdr:cNvSpPr txBox="1">
          <a:spLocks noChangeArrowheads="1"/>
        </xdr:cNvSpPr>
      </xdr:nvSpPr>
      <xdr:spPr>
        <a:xfrm>
          <a:off x="10287000" y="140970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257175</xdr:colOff>
      <xdr:row>6</xdr:row>
      <xdr:rowOff>66675</xdr:rowOff>
    </xdr:from>
    <xdr:ext cx="923925" cy="180975"/>
    <xdr:sp>
      <xdr:nvSpPr>
        <xdr:cNvPr id="7" name="TextBox 7"/>
        <xdr:cNvSpPr txBox="1">
          <a:spLocks noChangeArrowheads="1"/>
        </xdr:cNvSpPr>
      </xdr:nvSpPr>
      <xdr:spPr>
        <a:xfrm>
          <a:off x="457200" y="13811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428625</xdr:colOff>
      <xdr:row>26</xdr:row>
      <xdr:rowOff>123825</xdr:rowOff>
    </xdr:from>
    <xdr:ext cx="381000" cy="180975"/>
    <xdr:sp>
      <xdr:nvSpPr>
        <xdr:cNvPr id="8" name="TextBox 8"/>
        <xdr:cNvSpPr txBox="1">
          <a:spLocks noChangeArrowheads="1"/>
        </xdr:cNvSpPr>
      </xdr:nvSpPr>
      <xdr:spPr>
        <a:xfrm>
          <a:off x="628650" y="52482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(円/\)</a:t>
          </a:r>
        </a:p>
      </xdr:txBody>
    </xdr:sp>
    <xdr:clientData/>
  </xdr:oneCellAnchor>
  <xdr:oneCellAnchor>
    <xdr:from>
      <xdr:col>7</xdr:col>
      <xdr:colOff>542925</xdr:colOff>
      <xdr:row>26</xdr:row>
      <xdr:rowOff>85725</xdr:rowOff>
    </xdr:from>
    <xdr:ext cx="381000" cy="180975"/>
    <xdr:sp>
      <xdr:nvSpPr>
        <xdr:cNvPr id="9" name="TextBox 9"/>
        <xdr:cNvSpPr txBox="1">
          <a:spLocks noChangeArrowheads="1"/>
        </xdr:cNvSpPr>
      </xdr:nvSpPr>
      <xdr:spPr>
        <a:xfrm>
          <a:off x="4686300" y="52101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(円/\)</a:t>
          </a:r>
        </a:p>
      </xdr:txBody>
    </xdr:sp>
    <xdr:clientData/>
  </xdr:oneCellAnchor>
  <xdr:oneCellAnchor>
    <xdr:from>
      <xdr:col>10</xdr:col>
      <xdr:colOff>209550</xdr:colOff>
      <xdr:row>26</xdr:row>
      <xdr:rowOff>85725</xdr:rowOff>
    </xdr:from>
    <xdr:ext cx="619125" cy="180975"/>
    <xdr:sp>
      <xdr:nvSpPr>
        <xdr:cNvPr id="10" name="TextBox 10"/>
        <xdr:cNvSpPr txBox="1">
          <a:spLocks noChangeArrowheads="1"/>
        </xdr:cNvSpPr>
      </xdr:nvSpPr>
      <xdr:spPr>
        <a:xfrm>
          <a:off x="6096000" y="521017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(倍/Times)</a:t>
          </a:r>
        </a:p>
      </xdr:txBody>
    </xdr:sp>
    <xdr:clientData/>
  </xdr:oneCellAnchor>
  <xdr:oneCellAnchor>
    <xdr:from>
      <xdr:col>16</xdr:col>
      <xdr:colOff>571500</xdr:colOff>
      <xdr:row>26</xdr:row>
      <xdr:rowOff>85725</xdr:rowOff>
    </xdr:from>
    <xdr:ext cx="619125" cy="180975"/>
    <xdr:sp>
      <xdr:nvSpPr>
        <xdr:cNvPr id="11" name="TextBox 11"/>
        <xdr:cNvSpPr txBox="1">
          <a:spLocks noChangeArrowheads="1"/>
        </xdr:cNvSpPr>
      </xdr:nvSpPr>
      <xdr:spPr>
        <a:xfrm>
          <a:off x="10515600" y="521017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(倍/Times)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14;&#24066;&#22580;&#12391;&#12398;&#20385;&#20516;&#21521;&#19978;&#27963;&#21205;\&#9313;IR\&#9319;&#12501;&#12449;&#12463;&#12488;&#12502;&#12483;&#12463;\&#31532;44&#26399;\Financial%20Data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314;&#24066;&#22580;&#12391;&#12398;&#20385;&#20516;&#21521;&#19978;&#27963;&#21205;\&#9313;IR\&#9319;&#12501;&#12449;&#12463;&#12488;&#12502;&#12483;&#12463;\&#31532;44&#26399;\Financial%20Da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連BS"/>
      <sheetName val="連BS-2"/>
      <sheetName val="連PL"/>
      <sheetName val="分野別"/>
      <sheetName val="連CF"/>
      <sheetName val="連CF-2"/>
      <sheetName val="連四半期"/>
      <sheetName val="個PL"/>
      <sheetName val="収益性"/>
      <sheetName val="安全性"/>
      <sheetName val="効率・成長性"/>
      <sheetName val="投資"/>
      <sheetName val="投資-2"/>
      <sheetName val="グラフ１"/>
      <sheetName val="グラフ２"/>
      <sheetName val="グラフ3"/>
      <sheetName val="グラフ４"/>
      <sheetName val="裏表紙"/>
    </sheetNames>
    <sheetDataSet>
      <sheetData sheetId="5">
        <row r="38">
          <cell r="D38">
            <v>1271</v>
          </cell>
          <cell r="E38">
            <v>2120</v>
          </cell>
          <cell r="F38">
            <v>1173</v>
          </cell>
          <cell r="G38">
            <v>2870</v>
          </cell>
          <cell r="H38">
            <v>999</v>
          </cell>
          <cell r="I38">
            <v>2053</v>
          </cell>
          <cell r="J38">
            <v>2836</v>
          </cell>
        </row>
      </sheetData>
      <sheetData sheetId="6">
        <row r="22">
          <cell r="D22">
            <v>-1110</v>
          </cell>
          <cell r="E22">
            <v>-1218</v>
          </cell>
          <cell r="F22">
            <v>-684</v>
          </cell>
          <cell r="G22">
            <v>-1048</v>
          </cell>
          <cell r="H22">
            <v>-716</v>
          </cell>
          <cell r="I22">
            <v>-1490</v>
          </cell>
          <cell r="J22">
            <v>-2827</v>
          </cell>
        </row>
        <row r="28">
          <cell r="D28">
            <v>-121</v>
          </cell>
          <cell r="E28">
            <v>-242</v>
          </cell>
          <cell r="F28">
            <v>-291</v>
          </cell>
          <cell r="G28">
            <v>-402</v>
          </cell>
          <cell r="H28">
            <v>-484</v>
          </cell>
          <cell r="I28">
            <v>-487</v>
          </cell>
          <cell r="J28">
            <v>-815</v>
          </cell>
        </row>
        <row r="31">
          <cell r="D31">
            <v>4985</v>
          </cell>
          <cell r="E31">
            <v>5025</v>
          </cell>
          <cell r="F31">
            <v>5684</v>
          </cell>
          <cell r="G31">
            <v>5879</v>
          </cell>
          <cell r="H31">
            <v>7312</v>
          </cell>
          <cell r="I31">
            <v>7113</v>
          </cell>
          <cell r="J31">
            <v>7189</v>
          </cell>
        </row>
        <row r="32">
          <cell r="D32">
            <v>5025</v>
          </cell>
          <cell r="E32">
            <v>5684</v>
          </cell>
          <cell r="F32">
            <v>5879</v>
          </cell>
          <cell r="G32">
            <v>7312</v>
          </cell>
          <cell r="H32">
            <v>7113</v>
          </cell>
          <cell r="I32">
            <v>7189</v>
          </cell>
          <cell r="J32">
            <v>6379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連BS"/>
      <sheetName val="連BS-2"/>
      <sheetName val="連PL"/>
      <sheetName val="分野別"/>
      <sheetName val="連CF"/>
      <sheetName val="連CF-2"/>
      <sheetName val="連四半期"/>
      <sheetName val="個PL"/>
      <sheetName val="収益性"/>
      <sheetName val="安全性"/>
      <sheetName val="効率・成長性"/>
      <sheetName val="投資"/>
      <sheetName val="投資-2"/>
      <sheetName val="グラフ１"/>
      <sheetName val="グラフ２"/>
      <sheetName val="グラフ3"/>
      <sheetName val="グラフ４"/>
      <sheetName val="裏表紙"/>
    </sheetNames>
    <sheetDataSet>
      <sheetData sheetId="5">
        <row r="38">
          <cell r="K38">
            <v>2280</v>
          </cell>
        </row>
      </sheetData>
      <sheetData sheetId="6">
        <row r="22">
          <cell r="K22">
            <v>-2154</v>
          </cell>
        </row>
        <row r="28">
          <cell r="K28">
            <v>-1152</v>
          </cell>
        </row>
        <row r="31">
          <cell r="K31">
            <v>6379</v>
          </cell>
        </row>
        <row r="32">
          <cell r="K32">
            <v>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85" zoomScaleNormal="55" zoomScaleSheetLayoutView="85" workbookViewId="0" topLeftCell="A1">
      <selection activeCell="P2" sqref="P2:P3"/>
    </sheetView>
  </sheetViews>
  <sheetFormatPr defaultColWidth="9.00390625" defaultRowHeight="13.5"/>
  <cols>
    <col min="1" max="1" width="2.125" style="304" customWidth="1"/>
    <col min="2" max="13" width="9.00390625" style="304" customWidth="1"/>
    <col min="14" max="14" width="34.625" style="304" customWidth="1"/>
    <col min="15" max="15" width="10.375" style="304" customWidth="1"/>
    <col min="16" max="16384" width="9.00390625" style="304" customWidth="1"/>
  </cols>
  <sheetData>
    <row r="1" spans="1:14" ht="14.25" thickTop="1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/>
    </row>
    <row r="2" spans="1:14" ht="13.5">
      <c r="A2" s="324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25"/>
    </row>
    <row r="3" spans="1:14" ht="13.5">
      <c r="A3" s="324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25"/>
    </row>
    <row r="4" spans="1:14" ht="13.5">
      <c r="A4" s="324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25"/>
    </row>
    <row r="5" spans="1:14" ht="13.5">
      <c r="A5" s="324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25"/>
    </row>
    <row r="6" spans="1:14" ht="13.5">
      <c r="A6" s="324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25"/>
    </row>
    <row r="7" spans="1:14" ht="13.5">
      <c r="A7" s="324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25"/>
    </row>
    <row r="8" spans="1:14" ht="13.5">
      <c r="A8" s="324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25"/>
    </row>
    <row r="9" spans="1:14" ht="13.5">
      <c r="A9" s="324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25"/>
    </row>
    <row r="10" spans="1:14" ht="13.5">
      <c r="A10" s="324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25"/>
    </row>
    <row r="11" spans="1:14" ht="13.5">
      <c r="A11" s="324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25"/>
    </row>
    <row r="12" spans="1:14" ht="13.5">
      <c r="A12" s="324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25"/>
    </row>
    <row r="13" spans="1:14" ht="13.5">
      <c r="A13" s="324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25"/>
    </row>
    <row r="14" spans="1:14" ht="13.5">
      <c r="A14" s="324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25"/>
    </row>
    <row r="15" spans="1:14" ht="13.5">
      <c r="A15" s="324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25"/>
    </row>
    <row r="16" spans="1:14" ht="13.5">
      <c r="A16" s="324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25"/>
    </row>
    <row r="17" spans="1:14" ht="13.5">
      <c r="A17" s="324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25"/>
    </row>
    <row r="18" spans="1:14" ht="13.5">
      <c r="A18" s="324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25"/>
    </row>
    <row r="19" spans="1:14" ht="13.5">
      <c r="A19" s="324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25"/>
    </row>
    <row r="20" spans="1:14" ht="13.5">
      <c r="A20" s="324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25"/>
    </row>
    <row r="21" spans="1:14" ht="13.5">
      <c r="A21" s="324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25"/>
    </row>
    <row r="22" spans="1:14" ht="13.5">
      <c r="A22" s="324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25"/>
    </row>
    <row r="23" spans="1:14" ht="13.5">
      <c r="A23" s="324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25"/>
    </row>
    <row r="24" spans="1:14" ht="13.5">
      <c r="A24" s="324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25"/>
    </row>
    <row r="25" spans="1:14" ht="13.5">
      <c r="A25" s="324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25"/>
    </row>
    <row r="26" spans="1:14" ht="13.5">
      <c r="A26" s="324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25"/>
    </row>
    <row r="27" spans="1:14" ht="13.5">
      <c r="A27" s="324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25"/>
    </row>
    <row r="28" spans="1:14" ht="13.5">
      <c r="A28" s="324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25"/>
    </row>
    <row r="29" spans="1:14" ht="13.5">
      <c r="A29" s="324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25"/>
    </row>
    <row r="30" spans="1:15" ht="13.5">
      <c r="A30" s="326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27"/>
      <c r="O30" s="305"/>
    </row>
    <row r="31" spans="1:15" ht="49.5" customHeight="1">
      <c r="A31" s="326"/>
      <c r="B31" s="315"/>
      <c r="C31" s="314"/>
      <c r="D31" s="314"/>
      <c r="E31" s="314"/>
      <c r="F31" s="314"/>
      <c r="G31" s="316" t="s">
        <v>374</v>
      </c>
      <c r="H31" s="314"/>
      <c r="I31" s="314"/>
      <c r="J31" s="314"/>
      <c r="K31" s="314"/>
      <c r="L31" s="314"/>
      <c r="M31" s="314"/>
      <c r="N31" s="327"/>
      <c r="O31" s="305"/>
    </row>
    <row r="32" spans="1:15" s="307" customFormat="1" ht="18" customHeight="1">
      <c r="A32" s="328"/>
      <c r="B32" s="317"/>
      <c r="C32" s="317"/>
      <c r="D32" s="317"/>
      <c r="E32" s="317"/>
      <c r="F32" s="318" t="s">
        <v>451</v>
      </c>
      <c r="G32" s="317"/>
      <c r="H32" s="317"/>
      <c r="I32" s="317"/>
      <c r="J32" s="317"/>
      <c r="K32" s="317"/>
      <c r="L32" s="317"/>
      <c r="M32" s="317"/>
      <c r="N32" s="329"/>
      <c r="O32" s="306"/>
    </row>
    <row r="33" spans="1:14" ht="13.5">
      <c r="A33" s="324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25"/>
    </row>
    <row r="34" spans="1:14" ht="13.5">
      <c r="A34" s="324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25"/>
    </row>
    <row r="35" spans="1:14" ht="13.5">
      <c r="A35" s="324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25"/>
    </row>
    <row r="36" spans="1:14" ht="14.25" thickBot="1">
      <c r="A36" s="330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2"/>
    </row>
    <row r="37" ht="14.25" thickTop="1"/>
  </sheetData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49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2" width="8.625" style="35" customWidth="1"/>
    <col min="13" max="16384" width="9.00390625" style="35" customWidth="1"/>
  </cols>
  <sheetData>
    <row r="1" ht="13.5" customHeight="1"/>
    <row r="2" spans="1:12" ht="22.5" customHeight="1">
      <c r="A2" s="179"/>
      <c r="B2" s="36" t="s">
        <v>307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0" customFormat="1" ht="22.5" customHeight="1">
      <c r="A3" s="47"/>
      <c r="B3" s="14" t="s">
        <v>327</v>
      </c>
      <c r="C3" s="43"/>
      <c r="D3" s="14" t="s">
        <v>418</v>
      </c>
      <c r="E3" s="43"/>
      <c r="F3" s="43"/>
      <c r="G3" s="43"/>
      <c r="H3" s="43"/>
      <c r="I3" s="43"/>
      <c r="J3" s="43"/>
      <c r="K3" s="43"/>
      <c r="L3" s="16"/>
    </row>
    <row r="4" spans="1:12" s="39" customFormat="1" ht="10.5">
      <c r="A4" s="38"/>
      <c r="B4" s="38"/>
      <c r="C4" s="38"/>
      <c r="D4" s="38"/>
      <c r="E4" s="38"/>
      <c r="F4" s="38"/>
      <c r="G4" s="38"/>
      <c r="H4" s="38"/>
      <c r="I4" s="86"/>
      <c r="J4" s="86"/>
      <c r="K4" s="86"/>
      <c r="L4" s="86" t="s">
        <v>75</v>
      </c>
    </row>
    <row r="5" spans="1:12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5">
        <v>2012</v>
      </c>
      <c r="L5" s="165" t="s">
        <v>453</v>
      </c>
    </row>
    <row r="6" spans="1:12" s="39" customFormat="1" ht="15" customHeight="1">
      <c r="A6" s="231" t="s">
        <v>271</v>
      </c>
      <c r="B6" s="231"/>
      <c r="C6" s="232" t="s">
        <v>294</v>
      </c>
      <c r="D6" s="233"/>
      <c r="E6" s="233"/>
      <c r="F6" s="233"/>
      <c r="G6" s="233"/>
      <c r="H6" s="233"/>
      <c r="I6" s="233"/>
      <c r="J6" s="233"/>
      <c r="K6" s="234"/>
      <c r="L6" s="234"/>
    </row>
    <row r="7" spans="1:12" s="39" customFormat="1" ht="15" customHeight="1">
      <c r="A7" s="49" t="s">
        <v>183</v>
      </c>
      <c r="B7" s="49"/>
      <c r="C7" s="60" t="s">
        <v>155</v>
      </c>
      <c r="D7" s="91">
        <f>'連PL'!D6</f>
        <v>26351</v>
      </c>
      <c r="E7" s="91">
        <f>'連PL'!E6</f>
        <v>23202</v>
      </c>
      <c r="F7" s="91">
        <f>'連PL'!F6</f>
        <v>22997</v>
      </c>
      <c r="G7" s="91">
        <f>'連PL'!G6</f>
        <v>23559</v>
      </c>
      <c r="H7" s="91">
        <f>'連PL'!H6</f>
        <v>24996</v>
      </c>
      <c r="I7" s="91">
        <f>'連PL'!I6</f>
        <v>26127</v>
      </c>
      <c r="J7" s="91">
        <f>'連PL'!J6</f>
        <v>27984</v>
      </c>
      <c r="K7" s="92">
        <f>'連PL'!K6</f>
        <v>32604</v>
      </c>
      <c r="L7" s="92">
        <f>'連PL'!L6</f>
        <v>30500</v>
      </c>
    </row>
    <row r="8" spans="1:12" s="39" customFormat="1" ht="15" customHeight="1">
      <c r="A8" s="54"/>
      <c r="B8" s="54"/>
      <c r="C8" s="55"/>
      <c r="D8" s="89">
        <f>'個PL'!D6</f>
        <v>24366</v>
      </c>
      <c r="E8" s="89">
        <f>'個PL'!E6</f>
        <v>22744</v>
      </c>
      <c r="F8" s="89">
        <f>'個PL'!F6</f>
        <v>22400</v>
      </c>
      <c r="G8" s="89">
        <f>'個PL'!G6</f>
        <v>22826</v>
      </c>
      <c r="H8" s="89">
        <f>'個PL'!H6</f>
        <v>24167</v>
      </c>
      <c r="I8" s="89">
        <f>'個PL'!I6</f>
        <v>25084</v>
      </c>
      <c r="J8" s="89">
        <f>'個PL'!J6</f>
        <v>26865</v>
      </c>
      <c r="K8" s="90">
        <f>'個PL'!K6</f>
        <v>31337</v>
      </c>
      <c r="L8" s="90">
        <f>'個PL'!L6</f>
        <v>29000</v>
      </c>
    </row>
    <row r="9" spans="1:12" s="39" customFormat="1" ht="15" customHeight="1">
      <c r="A9" s="50" t="s">
        <v>185</v>
      </c>
      <c r="B9" s="50"/>
      <c r="C9" s="51" t="s">
        <v>245</v>
      </c>
      <c r="D9" s="87">
        <f>'連PL'!D8</f>
        <v>6276</v>
      </c>
      <c r="E9" s="87">
        <f>'連PL'!E8</f>
        <v>6446</v>
      </c>
      <c r="F9" s="87">
        <f>'連PL'!F8</f>
        <v>6181</v>
      </c>
      <c r="G9" s="87">
        <f>'連PL'!G8</f>
        <v>6012</v>
      </c>
      <c r="H9" s="87">
        <f>'連PL'!H8</f>
        <v>6285</v>
      </c>
      <c r="I9" s="87">
        <f>'連PL'!I8</f>
        <v>5938</v>
      </c>
      <c r="J9" s="87">
        <f>'連PL'!J8</f>
        <v>6466</v>
      </c>
      <c r="K9" s="88">
        <f>'連PL'!K8</f>
        <v>6879</v>
      </c>
      <c r="L9" s="88">
        <f>'連PL'!L8</f>
        <v>7250</v>
      </c>
    </row>
    <row r="10" spans="1:12" s="39" customFormat="1" ht="15" customHeight="1">
      <c r="A10" s="54"/>
      <c r="B10" s="54"/>
      <c r="C10" s="55"/>
      <c r="D10" s="89">
        <f>'個PL'!D8</f>
        <v>5502</v>
      </c>
      <c r="E10" s="89">
        <f>'個PL'!E8</f>
        <v>6173</v>
      </c>
      <c r="F10" s="89">
        <f>'個PL'!F8</f>
        <v>5869</v>
      </c>
      <c r="G10" s="89">
        <f>'個PL'!G8</f>
        <v>5675</v>
      </c>
      <c r="H10" s="89">
        <f>'個PL'!H8</f>
        <v>5922</v>
      </c>
      <c r="I10" s="89">
        <f>'個PL'!I8</f>
        <v>5424</v>
      </c>
      <c r="J10" s="89">
        <f>'個PL'!J8</f>
        <v>6083</v>
      </c>
      <c r="K10" s="90">
        <f>'個PL'!K8</f>
        <v>6425</v>
      </c>
      <c r="L10" s="90">
        <f>'個PL'!L8</f>
        <v>6700</v>
      </c>
    </row>
    <row r="11" spans="1:12" s="39" customFormat="1" ht="15" customHeight="1">
      <c r="A11" s="50" t="s">
        <v>188</v>
      </c>
      <c r="B11" s="50"/>
      <c r="C11" s="51" t="s">
        <v>158</v>
      </c>
      <c r="D11" s="87">
        <f>'連PL'!D10</f>
        <v>2752</v>
      </c>
      <c r="E11" s="87">
        <f>'連PL'!E10</f>
        <v>2419</v>
      </c>
      <c r="F11" s="87">
        <f>'連PL'!F10</f>
        <v>2674</v>
      </c>
      <c r="G11" s="87">
        <f>'連PL'!G10</f>
        <v>2499</v>
      </c>
      <c r="H11" s="87">
        <f>'連PL'!H10</f>
        <v>2571</v>
      </c>
      <c r="I11" s="87">
        <f>'連PL'!I10</f>
        <v>2489</v>
      </c>
      <c r="J11" s="87">
        <f>'連PL'!J10</f>
        <v>2957</v>
      </c>
      <c r="K11" s="88">
        <f>'連PL'!K10</f>
        <v>3410</v>
      </c>
      <c r="L11" s="88">
        <f>'連PL'!L10</f>
        <v>3500</v>
      </c>
    </row>
    <row r="12" spans="1:12" s="39" customFormat="1" ht="15" customHeight="1">
      <c r="A12" s="54"/>
      <c r="B12" s="54"/>
      <c r="C12" s="55"/>
      <c r="D12" s="89">
        <f>'個PL'!D10</f>
        <v>2373</v>
      </c>
      <c r="E12" s="89">
        <f>'個PL'!E10</f>
        <v>2333</v>
      </c>
      <c r="F12" s="89">
        <f>'個PL'!F10</f>
        <v>2595</v>
      </c>
      <c r="G12" s="89">
        <f>'個PL'!G10</f>
        <v>2396</v>
      </c>
      <c r="H12" s="89">
        <f>'個PL'!H10</f>
        <v>2464</v>
      </c>
      <c r="I12" s="89">
        <f>'個PL'!I10</f>
        <v>2224</v>
      </c>
      <c r="J12" s="89">
        <f>'個PL'!J10</f>
        <v>2855</v>
      </c>
      <c r="K12" s="90">
        <f>'個PL'!K10</f>
        <v>3227</v>
      </c>
      <c r="L12" s="90">
        <f>'個PL'!L10</f>
        <v>3250</v>
      </c>
    </row>
    <row r="13" spans="1:12" s="39" customFormat="1" ht="15" customHeight="1">
      <c r="A13" s="50" t="s">
        <v>191</v>
      </c>
      <c r="B13" s="50"/>
      <c r="C13" s="51" t="s">
        <v>159</v>
      </c>
      <c r="D13" s="87">
        <f>'連PL'!D13</f>
        <v>2771</v>
      </c>
      <c r="E13" s="87">
        <f>'連PL'!E13</f>
        <v>2434</v>
      </c>
      <c r="F13" s="87">
        <f>'連PL'!F13</f>
        <v>2707</v>
      </c>
      <c r="G13" s="87">
        <f>'連PL'!G13</f>
        <v>2537</v>
      </c>
      <c r="H13" s="87">
        <f>'連PL'!H13</f>
        <v>2630</v>
      </c>
      <c r="I13" s="87">
        <f>'連PL'!I13</f>
        <v>2524</v>
      </c>
      <c r="J13" s="87">
        <f>'連PL'!J13</f>
        <v>2930</v>
      </c>
      <c r="K13" s="88">
        <f>'連PL'!K13</f>
        <v>3450</v>
      </c>
      <c r="L13" s="88">
        <f>'連PL'!L13</f>
        <v>3510</v>
      </c>
    </row>
    <row r="14" spans="1:12" s="39" customFormat="1" ht="15" customHeight="1">
      <c r="A14" s="54"/>
      <c r="B14" s="54"/>
      <c r="C14" s="55"/>
      <c r="D14" s="89">
        <f>'個PL'!D13</f>
        <v>2405</v>
      </c>
      <c r="E14" s="89">
        <f>'個PL'!E13</f>
        <v>2351</v>
      </c>
      <c r="F14" s="89">
        <f>'個PL'!F13</f>
        <v>2635</v>
      </c>
      <c r="G14" s="89">
        <f>'個PL'!G13</f>
        <v>2430</v>
      </c>
      <c r="H14" s="89">
        <f>'個PL'!H13</f>
        <v>2543</v>
      </c>
      <c r="I14" s="89">
        <f>'個PL'!I13</f>
        <v>2302</v>
      </c>
      <c r="J14" s="89">
        <f>'個PL'!J13</f>
        <v>2904</v>
      </c>
      <c r="K14" s="90">
        <f>'個PL'!K13</f>
        <v>3253</v>
      </c>
      <c r="L14" s="90">
        <f>'個PL'!L13</f>
        <v>3240</v>
      </c>
    </row>
    <row r="15" spans="1:12" s="39" customFormat="1" ht="15" customHeight="1">
      <c r="A15" s="50" t="s">
        <v>193</v>
      </c>
      <c r="B15" s="50"/>
      <c r="C15" s="51" t="s">
        <v>160</v>
      </c>
      <c r="D15" s="87">
        <f>'連PL'!D21</f>
        <v>1511</v>
      </c>
      <c r="E15" s="87">
        <f>'連PL'!E21</f>
        <v>1184</v>
      </c>
      <c r="F15" s="87">
        <f>'連PL'!F21</f>
        <v>1535</v>
      </c>
      <c r="G15" s="87">
        <f>'連PL'!G21</f>
        <v>1374</v>
      </c>
      <c r="H15" s="87">
        <f>'連PL'!H21</f>
        <v>1392</v>
      </c>
      <c r="I15" s="87">
        <f>'連PL'!I21</f>
        <v>997</v>
      </c>
      <c r="J15" s="87">
        <f>'連PL'!J21</f>
        <v>1476</v>
      </c>
      <c r="K15" s="88">
        <f>'連PL'!K21</f>
        <v>1743</v>
      </c>
      <c r="L15" s="88">
        <f>'連PL'!L21</f>
        <v>2150</v>
      </c>
    </row>
    <row r="16" spans="1:12" s="39" customFormat="1" ht="15" customHeight="1">
      <c r="A16" s="63"/>
      <c r="B16" s="63"/>
      <c r="C16" s="64"/>
      <c r="D16" s="111">
        <f>'個PL'!D18</f>
        <v>1285</v>
      </c>
      <c r="E16" s="111">
        <f>'個PL'!E18</f>
        <v>1125</v>
      </c>
      <c r="F16" s="111">
        <f>'個PL'!F18</f>
        <v>1479</v>
      </c>
      <c r="G16" s="111">
        <f>'個PL'!G18</f>
        <v>1302</v>
      </c>
      <c r="H16" s="111">
        <f>'個PL'!H18</f>
        <v>1356</v>
      </c>
      <c r="I16" s="111">
        <f>'個PL'!I18</f>
        <v>882</v>
      </c>
      <c r="J16" s="111">
        <f>'個PL'!J18</f>
        <v>1480</v>
      </c>
      <c r="K16" s="112">
        <f>'個PL'!K18</f>
        <v>1612</v>
      </c>
      <c r="L16" s="112">
        <f>'個PL'!L18</f>
        <v>2000</v>
      </c>
    </row>
    <row r="17" spans="1:12" s="39" customFormat="1" ht="6.75" customHeight="1">
      <c r="A17" s="49"/>
      <c r="B17" s="49"/>
      <c r="C17" s="60"/>
      <c r="D17" s="91"/>
      <c r="E17" s="91"/>
      <c r="F17" s="91"/>
      <c r="G17" s="91"/>
      <c r="H17" s="91"/>
      <c r="I17" s="91"/>
      <c r="J17" s="91"/>
      <c r="K17" s="92"/>
      <c r="L17" s="92"/>
    </row>
    <row r="18" spans="1:12" s="19" customFormat="1" ht="9.75" customHeight="1">
      <c r="A18" s="9"/>
      <c r="B18" s="9"/>
      <c r="C18" s="21"/>
      <c r="D18" s="66"/>
      <c r="E18" s="66"/>
      <c r="F18" s="66"/>
      <c r="G18" s="66"/>
      <c r="H18" s="66"/>
      <c r="I18" s="48"/>
      <c r="J18" s="48"/>
      <c r="K18" s="48"/>
      <c r="L18" s="48" t="s">
        <v>76</v>
      </c>
    </row>
    <row r="19" spans="1:12" s="39" customFormat="1" ht="15" customHeight="1">
      <c r="A19" s="231" t="s">
        <v>270</v>
      </c>
      <c r="B19" s="231"/>
      <c r="C19" s="232" t="s">
        <v>294</v>
      </c>
      <c r="D19" s="233"/>
      <c r="E19" s="233"/>
      <c r="F19" s="233"/>
      <c r="G19" s="233"/>
      <c r="H19" s="233"/>
      <c r="I19" s="233"/>
      <c r="J19" s="233"/>
      <c r="K19" s="234"/>
      <c r="L19" s="234"/>
    </row>
    <row r="20" spans="1:12" s="39" customFormat="1" ht="15" customHeight="1">
      <c r="A20" s="50" t="s">
        <v>287</v>
      </c>
      <c r="B20" s="50"/>
      <c r="C20" s="51" t="s">
        <v>295</v>
      </c>
      <c r="D20" s="253">
        <f>'連PL'!D29/'連PL'!D27</f>
        <v>0.2382039022780467</v>
      </c>
      <c r="E20" s="253">
        <f>'連PL'!E29/'連PL'!E27</f>
        <v>0.2778307268018555</v>
      </c>
      <c r="F20" s="253">
        <f>'連PL'!F29/'連PL'!F27</f>
        <v>0.2687867971310158</v>
      </c>
      <c r="G20" s="253">
        <f>'連PL'!G29/'連PL'!G27</f>
        <v>0.2551942213887787</v>
      </c>
      <c r="H20" s="253">
        <f>'連PL'!H29/'連PL'!H27</f>
        <v>0.2514762089895385</v>
      </c>
      <c r="I20" s="253">
        <f>'連PL'!I29/'連PL'!I27</f>
        <v>0.22728965679868593</v>
      </c>
      <c r="J20" s="253">
        <f>'連PL'!J29/'連PL'!J27</f>
        <v>0.23108591107366616</v>
      </c>
      <c r="K20" s="254">
        <f>'連PL'!K29/'連PL'!K27</f>
        <v>0.21101005742474513</v>
      </c>
      <c r="L20" s="254">
        <f>'連PL'!L29/'連PL'!L27</f>
        <v>0.23770491803278687</v>
      </c>
    </row>
    <row r="21" spans="1:12" s="39" customFormat="1" ht="15" customHeight="1">
      <c r="A21" s="54"/>
      <c r="B21" s="54"/>
      <c r="C21" s="55"/>
      <c r="D21" s="252">
        <f>'個PL'!D25/'個PL'!D24</f>
        <v>0.22583110035042234</v>
      </c>
      <c r="E21" s="252">
        <f>'個PL'!E25/'個PL'!E24</f>
        <v>0.2714235572679172</v>
      </c>
      <c r="F21" s="252">
        <f>'個PL'!F25/'個PL'!F24</f>
        <v>0.26202646800632284</v>
      </c>
      <c r="G21" s="252">
        <f>'個PL'!G25/'個PL'!G24</f>
        <v>0.2486467805316535</v>
      </c>
      <c r="H21" s="252">
        <f>'個PL'!H25/'個PL'!H24</f>
        <v>0.24505355586647531</v>
      </c>
      <c r="I21" s="252">
        <f>'個PL'!I25/'個PL'!I24</f>
        <v>0.21626690099373197</v>
      </c>
      <c r="J21" s="252">
        <f>'個PL'!J25/'個PL'!J24</f>
        <v>0.22643058708806776</v>
      </c>
      <c r="K21" s="255">
        <f>'個PL'!K25/'個PL'!K24</f>
        <v>0.20505803974958517</v>
      </c>
      <c r="L21" s="255">
        <f>'個PL'!L25/'個PL'!L24</f>
        <v>0.23103448275862068</v>
      </c>
    </row>
    <row r="22" spans="1:12" s="39" customFormat="1" ht="15" customHeight="1">
      <c r="A22" s="50" t="s">
        <v>288</v>
      </c>
      <c r="B22" s="110"/>
      <c r="C22" s="51" t="s">
        <v>296</v>
      </c>
      <c r="D22" s="253">
        <f>'連PL'!D31/'連PL'!D27</f>
        <v>0.10443907390532764</v>
      </c>
      <c r="E22" s="253">
        <f>'連PL'!E31/'連PL'!E27</f>
        <v>0.10426128784649658</v>
      </c>
      <c r="F22" s="253">
        <f>'連PL'!F31/'連PL'!F27</f>
        <v>0.11627509664400294</v>
      </c>
      <c r="G22" s="253">
        <f>'連PL'!G31/'連PL'!G27</f>
        <v>0.10611346814682464</v>
      </c>
      <c r="H22" s="253">
        <f>'連PL'!H31/'連PL'!H27</f>
        <v>0.1028615558845488</v>
      </c>
      <c r="I22" s="253">
        <f>'連PL'!I31/'連PL'!I27</f>
        <v>0.09529587886137983</v>
      </c>
      <c r="J22" s="253">
        <f>'連PL'!J31/'連PL'!J27</f>
        <v>0.10569809403312204</v>
      </c>
      <c r="K22" s="254">
        <f>'連PL'!K31/'連PL'!K27</f>
        <v>0.10461284538520715</v>
      </c>
      <c r="L22" s="254">
        <f>'連PL'!L31/'連PL'!L27</f>
        <v>0.11475409836065574</v>
      </c>
    </row>
    <row r="23" spans="1:12" s="39" customFormat="1" ht="15" customHeight="1">
      <c r="A23" s="54"/>
      <c r="B23" s="54"/>
      <c r="C23" s="55"/>
      <c r="D23" s="252">
        <f>'個PL'!D26/'個PL'!D24</f>
        <v>0.09739456622334502</v>
      </c>
      <c r="E23" s="252">
        <f>'個PL'!E26/'個PL'!E24</f>
        <v>0.1025965921709035</v>
      </c>
      <c r="F23" s="252">
        <f>'個PL'!F26/'個PL'!F24</f>
        <v>0.11584873261710088</v>
      </c>
      <c r="G23" s="252">
        <f>'個PL'!G26/'個PL'!G24</f>
        <v>0.1049890832549498</v>
      </c>
      <c r="H23" s="252">
        <f>'個PL'!H26/'個PL'!H24</f>
        <v>0.10199206711861339</v>
      </c>
      <c r="I23" s="252">
        <f>'個PL'!I26/'個PL'!I24</f>
        <v>0.08869081951271941</v>
      </c>
      <c r="J23" s="252">
        <f>'個PL'!J26/'個PL'!J24</f>
        <v>0.10628940217370524</v>
      </c>
      <c r="K23" s="255">
        <f>'個PL'!K26/'個PL'!K24</f>
        <v>0.1030076744458104</v>
      </c>
      <c r="L23" s="255">
        <f>'個PL'!L26/'個PL'!L24</f>
        <v>0.11206896551724138</v>
      </c>
    </row>
    <row r="24" spans="1:12" s="39" customFormat="1" ht="15" customHeight="1">
      <c r="A24" s="50" t="s">
        <v>289</v>
      </c>
      <c r="B24" s="50"/>
      <c r="C24" s="51" t="s">
        <v>297</v>
      </c>
      <c r="D24" s="253">
        <f>'連PL'!D32/'連PL'!D27</f>
        <v>0.10518720002283011</v>
      </c>
      <c r="E24" s="253">
        <f>'連PL'!E32/'連PL'!E27</f>
        <v>0.10490677557395482</v>
      </c>
      <c r="F24" s="253">
        <f>'連PL'!F32/'連PL'!F27</f>
        <v>0.11774773196463084</v>
      </c>
      <c r="G24" s="253">
        <f>'連PL'!G32/'連PL'!G27</f>
        <v>0.10772367964249102</v>
      </c>
      <c r="H24" s="253">
        <f>'連PL'!H32/'連PL'!H27</f>
        <v>0.1052353641096807</v>
      </c>
      <c r="I24" s="253">
        <f>'連PL'!I32/'連PL'!I27</f>
        <v>0.09661512578526445</v>
      </c>
      <c r="J24" s="253">
        <f>'連PL'!J32/'連PL'!J27</f>
        <v>0.1047343418549825</v>
      </c>
      <c r="K24" s="254">
        <f>'連PL'!K32/'連PL'!K27</f>
        <v>0.10584308628132591</v>
      </c>
      <c r="L24" s="254">
        <f>'連PL'!L32/'連PL'!L27</f>
        <v>0.11508196721311476</v>
      </c>
    </row>
    <row r="25" spans="1:12" s="19" customFormat="1" ht="15" customHeight="1">
      <c r="A25" s="76"/>
      <c r="B25" s="76"/>
      <c r="C25" s="77"/>
      <c r="D25" s="256">
        <f>'個PL'!D27/'個PL'!D24</f>
        <v>0.09872559407783096</v>
      </c>
      <c r="E25" s="256">
        <f>'個PL'!E27/'個PL'!E24</f>
        <v>0.10340159013147861</v>
      </c>
      <c r="F25" s="256">
        <f>'個PL'!F27/'個PL'!F24</f>
        <v>0.11767005759240463</v>
      </c>
      <c r="G25" s="256">
        <f>'個PL'!G27/'個PL'!G24</f>
        <v>0.10648915823241384</v>
      </c>
      <c r="H25" s="256">
        <f>'個PL'!H27/'個PL'!H24</f>
        <v>0.1052381041640779</v>
      </c>
      <c r="I25" s="256">
        <f>'個PL'!I27/'個PL'!I24</f>
        <v>0.09177907950030992</v>
      </c>
      <c r="J25" s="256">
        <f>'個PL'!J27/'個PL'!J24</f>
        <v>0.10810019294265558</v>
      </c>
      <c r="K25" s="257">
        <f>'個PL'!K27/'個PL'!K24</f>
        <v>0.10380962541499555</v>
      </c>
      <c r="L25" s="257">
        <f>'個PL'!L27/'個PL'!L24</f>
        <v>0.11172413793103449</v>
      </c>
    </row>
    <row r="26" spans="1:12" s="19" customFormat="1" ht="15" customHeight="1">
      <c r="A26" s="44" t="s">
        <v>290</v>
      </c>
      <c r="B26" s="44"/>
      <c r="C26" s="82" t="s">
        <v>298</v>
      </c>
      <c r="D26" s="258">
        <f>'連PL'!D34/'連PL'!D27</f>
        <v>0.05737380485391694</v>
      </c>
      <c r="E26" s="258">
        <f>'連PL'!E34/'連PL'!E27</f>
        <v>0.05106998738503988</v>
      </c>
      <c r="F26" s="258">
        <f>'連PL'!F34/'連PL'!F27</f>
        <v>0.06678638378258342</v>
      </c>
      <c r="G26" s="258">
        <f>'連PL'!G34/'連PL'!G27</f>
        <v>0.05836096641892995</v>
      </c>
      <c r="H26" s="258">
        <f>'連PL'!H34/'連PL'!H27</f>
        <v>0.05571272215746107</v>
      </c>
      <c r="I26" s="258">
        <f>'連PL'!I34/'連PL'!I27</f>
        <v>0.03817460746681971</v>
      </c>
      <c r="J26" s="258">
        <f>'連PL'!J34/'連PL'!J27</f>
        <v>0.05276757762587305</v>
      </c>
      <c r="K26" s="259">
        <f>'連PL'!K34/'連PL'!K27</f>
        <v>0.053479578171395904</v>
      </c>
      <c r="L26" s="259">
        <f>'連PL'!L34/'連PL'!L27</f>
        <v>0.07049180327868852</v>
      </c>
    </row>
    <row r="27" spans="1:12" s="19" customFormat="1" ht="15" customHeight="1">
      <c r="A27" s="46"/>
      <c r="B27" s="46"/>
      <c r="C27" s="106"/>
      <c r="D27" s="260">
        <f>'個PL'!D28/'個PL'!D24</f>
        <v>0.05276801304459006</v>
      </c>
      <c r="E27" s="260">
        <f>'個PL'!E28/'個PL'!E24</f>
        <v>0.049504230910822504</v>
      </c>
      <c r="F27" s="260">
        <f>'個PL'!F28/'個PL'!F24</f>
        <v>0.0660439007264943</v>
      </c>
      <c r="G27" s="260">
        <f>'個PL'!G28/'個PL'!G24</f>
        <v>0.05705590068261253</v>
      </c>
      <c r="H27" s="260">
        <f>'個PL'!H28/'個PL'!H24</f>
        <v>0.056124616507124775</v>
      </c>
      <c r="I27" s="260">
        <f>'個PL'!I28/'個PL'!I24</f>
        <v>0.03519937069118245</v>
      </c>
      <c r="J27" s="260">
        <f>'個PL'!J28/'個PL'!J24</f>
        <v>0.05511264599232304</v>
      </c>
      <c r="K27" s="261">
        <f>'個PL'!K28/'個PL'!K24</f>
        <v>0.051461491734528554</v>
      </c>
      <c r="L27" s="261">
        <f>'個PL'!L28/'個PL'!L24</f>
        <v>0.06896551724137931</v>
      </c>
    </row>
    <row r="28" s="19" customFormat="1" ht="10.5" customHeight="1">
      <c r="B28" s="65"/>
    </row>
    <row r="29" spans="2:11" s="19" customFormat="1" ht="10.5" customHeight="1">
      <c r="B29" s="113"/>
      <c r="K29" s="446"/>
    </row>
    <row r="30" s="19" customFormat="1" ht="13.5" customHeight="1">
      <c r="K30" s="446"/>
    </row>
    <row r="31" s="19" customFormat="1" ht="13.5" customHeight="1">
      <c r="K31" s="446"/>
    </row>
    <row r="32" s="19" customFormat="1" ht="13.5" customHeight="1">
      <c r="K32" s="446"/>
    </row>
    <row r="33" s="19" customFormat="1" ht="13.5" customHeight="1">
      <c r="K33" s="446"/>
    </row>
    <row r="34" s="19" customFormat="1" ht="13.5" customHeight="1">
      <c r="K34" s="446"/>
    </row>
    <row r="35" s="19" customFormat="1" ht="13.5" customHeight="1">
      <c r="K35" s="446"/>
    </row>
    <row r="36" s="19" customFormat="1" ht="13.5" customHeight="1">
      <c r="K36" s="446"/>
    </row>
    <row r="37" s="19" customFormat="1" ht="13.5" customHeight="1"/>
    <row r="38" s="19" customFormat="1" ht="13.5" customHeight="1"/>
    <row r="39" s="19" customFormat="1" ht="13.5" customHeight="1">
      <c r="P39" s="33"/>
    </row>
    <row r="40" s="19" customFormat="1" ht="10.5"/>
    <row r="41" s="19" customFormat="1" ht="10.5"/>
    <row r="42" s="19" customFormat="1" ht="10.5"/>
    <row r="43" s="19" customFormat="1" ht="10.5"/>
    <row r="44" spans="4:11" s="39" customFormat="1" ht="10.5">
      <c r="D44" s="19"/>
      <c r="E44" s="19"/>
      <c r="F44" s="19"/>
      <c r="G44" s="19"/>
      <c r="H44" s="19"/>
      <c r="I44" s="19"/>
      <c r="J44" s="19"/>
      <c r="K44" s="19"/>
    </row>
    <row r="45" spans="4:11" s="39" customFormat="1" ht="10.5">
      <c r="D45" s="19"/>
      <c r="E45" s="19"/>
      <c r="F45" s="19"/>
      <c r="G45" s="19"/>
      <c r="H45" s="19"/>
      <c r="I45" s="19"/>
      <c r="J45" s="19"/>
      <c r="K45" s="19"/>
    </row>
    <row r="46" spans="4:11" s="39" customFormat="1" ht="10.5">
      <c r="D46" s="19"/>
      <c r="E46" s="19"/>
      <c r="F46" s="19"/>
      <c r="G46" s="19"/>
      <c r="H46" s="19"/>
      <c r="I46" s="19"/>
      <c r="J46" s="19"/>
      <c r="K46" s="19"/>
    </row>
    <row r="47" spans="4:11" s="39" customFormat="1" ht="10.5">
      <c r="D47" s="19"/>
      <c r="E47" s="19"/>
      <c r="F47" s="19"/>
      <c r="G47" s="19"/>
      <c r="H47" s="19"/>
      <c r="I47" s="19"/>
      <c r="J47" s="19"/>
      <c r="K47" s="19"/>
    </row>
    <row r="48" spans="4:11" s="41" customFormat="1" ht="11.25">
      <c r="D48" s="19"/>
      <c r="E48" s="19"/>
      <c r="F48" s="19"/>
      <c r="G48" s="19"/>
      <c r="H48" s="19"/>
      <c r="I48" s="19"/>
      <c r="J48" s="19"/>
      <c r="K48" s="19"/>
    </row>
    <row r="49" spans="4:11" s="41" customFormat="1" ht="11.25">
      <c r="D49" s="19"/>
      <c r="E49" s="19"/>
      <c r="F49" s="19"/>
      <c r="G49" s="19"/>
      <c r="H49" s="19"/>
      <c r="I49" s="19"/>
      <c r="J49" s="19"/>
      <c r="K49" s="19"/>
    </row>
    <row r="50" s="41" customFormat="1" ht="11.25"/>
    <row r="51" s="41" customFormat="1" ht="11.25"/>
    <row r="52" s="41" customFormat="1" ht="11.25"/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1" width="8.625" style="35" customWidth="1"/>
    <col min="12" max="16384" width="9.00390625" style="35" customWidth="1"/>
  </cols>
  <sheetData>
    <row r="1" ht="13.5" customHeight="1"/>
    <row r="2" spans="1:11" ht="22.5" customHeight="1">
      <c r="A2" s="179"/>
      <c r="B2" s="36" t="s">
        <v>306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s="10" customFormat="1" ht="22.5" customHeight="1">
      <c r="A3" s="13"/>
      <c r="B3" s="14" t="s">
        <v>326</v>
      </c>
      <c r="C3" s="15"/>
      <c r="D3" s="14" t="s">
        <v>419</v>
      </c>
      <c r="E3" s="15"/>
      <c r="F3" s="15"/>
      <c r="G3" s="15"/>
      <c r="H3" s="15"/>
      <c r="I3" s="15"/>
      <c r="J3" s="15"/>
      <c r="K3" s="15"/>
    </row>
    <row r="4" spans="1:11" s="39" customFormat="1" ht="10.5">
      <c r="A4" s="38"/>
      <c r="B4" s="38"/>
      <c r="C4" s="38"/>
      <c r="D4" s="38"/>
      <c r="E4" s="38"/>
      <c r="F4" s="38"/>
      <c r="G4" s="38"/>
      <c r="H4" s="38"/>
      <c r="I4" s="86"/>
      <c r="J4" s="86"/>
      <c r="K4" s="86" t="s">
        <v>75</v>
      </c>
    </row>
    <row r="5" spans="1:11" s="39" customFormat="1" ht="10.5">
      <c r="A5" s="97"/>
      <c r="B5" s="97"/>
      <c r="C5" s="97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5">
        <v>2012</v>
      </c>
    </row>
    <row r="6" spans="1:11" s="39" customFormat="1" ht="15" customHeight="1">
      <c r="A6" s="231" t="s">
        <v>283</v>
      </c>
      <c r="B6" s="231"/>
      <c r="C6" s="232" t="s">
        <v>299</v>
      </c>
      <c r="D6" s="233"/>
      <c r="E6" s="233"/>
      <c r="F6" s="233"/>
      <c r="G6" s="233"/>
      <c r="H6" s="233"/>
      <c r="I6" s="233"/>
      <c r="J6" s="233"/>
      <c r="K6" s="234"/>
    </row>
    <row r="7" spans="1:11" s="39" customFormat="1" ht="15" customHeight="1">
      <c r="A7" s="49" t="s">
        <v>278</v>
      </c>
      <c r="B7" s="49"/>
      <c r="C7" s="49" t="s">
        <v>92</v>
      </c>
      <c r="D7" s="91">
        <f>'連BS'!D35</f>
        <v>17259</v>
      </c>
      <c r="E7" s="91">
        <f>'連BS'!E35</f>
        <v>17215</v>
      </c>
      <c r="F7" s="91">
        <f>'連BS'!F35</f>
        <v>19202</v>
      </c>
      <c r="G7" s="91">
        <f>'連BS'!G35</f>
        <v>18164</v>
      </c>
      <c r="H7" s="91">
        <f>'連BS'!H35</f>
        <v>19730</v>
      </c>
      <c r="I7" s="91">
        <f>'連BS'!I35</f>
        <v>19965</v>
      </c>
      <c r="J7" s="91">
        <f>'連BS'!J35</f>
        <v>23132</v>
      </c>
      <c r="K7" s="92">
        <f>'連BS'!K35</f>
        <v>26506</v>
      </c>
    </row>
    <row r="8" spans="1:11" s="39" customFormat="1" ht="15" customHeight="1">
      <c r="A8" s="49"/>
      <c r="B8" s="49"/>
      <c r="C8" s="49"/>
      <c r="D8" s="91">
        <f>ROUNDDOWN('個PL'!D34,0)</f>
        <v>16124</v>
      </c>
      <c r="E8" s="91">
        <f>ROUNDDOWN('個PL'!E34,0)</f>
        <v>16808</v>
      </c>
      <c r="F8" s="91">
        <f>ROUNDDOWN('個PL'!F34,0)</f>
        <v>18710</v>
      </c>
      <c r="G8" s="91">
        <f>ROUNDDOWN('個PL'!G34,0)</f>
        <v>17585</v>
      </c>
      <c r="H8" s="91">
        <f>ROUNDDOWN('個PL'!H34,0)</f>
        <v>19547</v>
      </c>
      <c r="I8" s="91">
        <f>ROUNDDOWN('個PL'!I34,0)</f>
        <v>19773</v>
      </c>
      <c r="J8" s="91">
        <f>ROUNDDOWN('個PL'!J34,0)</f>
        <v>22914</v>
      </c>
      <c r="K8" s="92">
        <f>ROUNDDOWN('個PL'!K34,0)</f>
        <v>26197</v>
      </c>
    </row>
    <row r="9" spans="1:11" s="39" customFormat="1" ht="15" customHeight="1">
      <c r="A9" s="50" t="s">
        <v>172</v>
      </c>
      <c r="B9" s="50"/>
      <c r="C9" s="50" t="s">
        <v>149</v>
      </c>
      <c r="D9" s="87">
        <f>'連BS-2'!D13</f>
        <v>5652</v>
      </c>
      <c r="E9" s="87">
        <f>'連BS-2'!E13</f>
        <v>4782</v>
      </c>
      <c r="F9" s="87">
        <f>'連BS-2'!F13</f>
        <v>6088</v>
      </c>
      <c r="G9" s="87">
        <f>'連BS-2'!G13</f>
        <v>4446</v>
      </c>
      <c r="H9" s="87">
        <f>'連BS-2'!H13</f>
        <v>5214</v>
      </c>
      <c r="I9" s="87">
        <f>'連BS-2'!I13</f>
        <v>4625</v>
      </c>
      <c r="J9" s="87">
        <f>'連BS-2'!J13</f>
        <v>6387</v>
      </c>
      <c r="K9" s="88">
        <f>'連BS-2'!K13</f>
        <v>8867</v>
      </c>
    </row>
    <row r="10" spans="1:11" s="39" customFormat="1" ht="15" customHeight="1">
      <c r="A10" s="54"/>
      <c r="B10" s="54"/>
      <c r="C10" s="54"/>
      <c r="D10" s="89">
        <f>ROUNDDOWN('個PL'!D36,0)</f>
        <v>5403</v>
      </c>
      <c r="E10" s="89">
        <f>ROUNDDOWN('個PL'!E36,0)</f>
        <v>4748</v>
      </c>
      <c r="F10" s="89">
        <f>ROUNDDOWN('個PL'!F36,0)</f>
        <v>6000</v>
      </c>
      <c r="G10" s="89">
        <f>ROUNDDOWN('個PL'!G36,0)</f>
        <v>4332</v>
      </c>
      <c r="H10" s="89">
        <f>ROUNDDOWN('個PL'!H36,0)</f>
        <v>5549</v>
      </c>
      <c r="I10" s="89">
        <f>ROUNDDOWN('個PL'!I36,0)</f>
        <v>5045</v>
      </c>
      <c r="J10" s="89">
        <f>ROUNDDOWN('個PL'!J36,0)</f>
        <v>6777</v>
      </c>
      <c r="K10" s="90">
        <f>ROUNDDOWN('個PL'!K36,0)</f>
        <v>9294</v>
      </c>
    </row>
    <row r="11" spans="1:11" s="39" customFormat="1" ht="15" customHeight="1">
      <c r="A11" s="50" t="s">
        <v>272</v>
      </c>
      <c r="B11" s="50"/>
      <c r="C11" s="50" t="s">
        <v>300</v>
      </c>
      <c r="D11" s="87">
        <f>'連BS-2'!D27</f>
        <v>8756</v>
      </c>
      <c r="E11" s="87">
        <f>'連BS-2'!E27</f>
        <v>9822</v>
      </c>
      <c r="F11" s="87">
        <f>'連BS-2'!F42</f>
        <v>10880</v>
      </c>
      <c r="G11" s="87">
        <f>'連BS-2'!G42</f>
        <v>11793</v>
      </c>
      <c r="H11" s="87">
        <f>'連BS-2'!H42</f>
        <v>12658</v>
      </c>
      <c r="I11" s="87">
        <f>'連BS-2'!I42</f>
        <v>13194</v>
      </c>
      <c r="J11" s="87">
        <f>'連BS-2'!J42</f>
        <v>14020</v>
      </c>
      <c r="K11" s="88">
        <f>'連BS-2'!K42</f>
        <v>14961</v>
      </c>
    </row>
    <row r="12" spans="1:11" s="39" customFormat="1" ht="15" customHeight="1">
      <c r="A12" s="49"/>
      <c r="B12" s="49"/>
      <c r="C12" s="49"/>
      <c r="D12" s="91">
        <f>ROUNDDOWN('個PL'!D38,0)</f>
        <v>8050</v>
      </c>
      <c r="E12" s="91">
        <f>ROUNDDOWN('個PL'!E38,0)</f>
        <v>9535</v>
      </c>
      <c r="F12" s="91">
        <f>ROUNDDOWN('個PL'!F38,0)</f>
        <v>10534</v>
      </c>
      <c r="G12" s="91">
        <f>ROUNDDOWN('個PL'!G38,0)</f>
        <v>11379</v>
      </c>
      <c r="H12" s="91">
        <f>ROUNDDOWN('個PL'!H38,0)</f>
        <v>12206</v>
      </c>
      <c r="I12" s="91">
        <f>ROUNDDOWN('個PL'!I38,0)</f>
        <v>12608</v>
      </c>
      <c r="J12" s="91">
        <f>ROUNDDOWN('個PL'!J38,0)</f>
        <v>13433</v>
      </c>
      <c r="K12" s="92">
        <f>ROUNDDOWN('個PL'!K38,0)</f>
        <v>14249</v>
      </c>
    </row>
    <row r="13" spans="1:11" s="39" customFormat="1" ht="15" customHeight="1">
      <c r="A13" s="50" t="s">
        <v>120</v>
      </c>
      <c r="B13" s="50"/>
      <c r="C13" s="50" t="s">
        <v>142</v>
      </c>
      <c r="D13" s="87">
        <f>'連BS'!D16</f>
        <v>12340</v>
      </c>
      <c r="E13" s="87">
        <f>'連BS'!E16</f>
        <v>11558</v>
      </c>
      <c r="F13" s="87">
        <f>'連BS'!F16</f>
        <v>13189</v>
      </c>
      <c r="G13" s="87">
        <f>'連BS'!G16</f>
        <v>12488</v>
      </c>
      <c r="H13" s="87">
        <f>'連BS'!H16</f>
        <v>13558</v>
      </c>
      <c r="I13" s="87">
        <f>'連BS'!I16</f>
        <v>12774</v>
      </c>
      <c r="J13" s="87">
        <f>'連BS'!J16</f>
        <v>13120</v>
      </c>
      <c r="K13" s="88">
        <f>'連BS'!K16</f>
        <v>15235</v>
      </c>
    </row>
    <row r="14" spans="1:11" s="39" customFormat="1" ht="15" customHeight="1">
      <c r="A14" s="54"/>
      <c r="B14" s="54"/>
      <c r="C14" s="54"/>
      <c r="D14" s="89">
        <f>ROUNDDOWN('個PL'!D31,0)</f>
        <v>11175</v>
      </c>
      <c r="E14" s="89">
        <f>ROUNDDOWN('個PL'!E31,0)</f>
        <v>11111</v>
      </c>
      <c r="F14" s="89">
        <f>ROUNDDOWN('個PL'!F31,0)</f>
        <v>12664</v>
      </c>
      <c r="G14" s="89">
        <f>ROUNDDOWN('個PL'!G31,0)</f>
        <v>11874</v>
      </c>
      <c r="H14" s="89">
        <f>ROUNDDOWN('個PL'!H31,0)</f>
        <v>13351</v>
      </c>
      <c r="I14" s="89">
        <f>ROUNDDOWN('個PL'!I31,0)</f>
        <v>12532</v>
      </c>
      <c r="J14" s="89">
        <f>ROUNDDOWN('個PL'!J31,0)</f>
        <v>12827</v>
      </c>
      <c r="K14" s="90">
        <f>ROUNDDOWN('個PL'!K31,0)</f>
        <v>14889</v>
      </c>
    </row>
    <row r="15" spans="1:11" s="39" customFormat="1" ht="15" customHeight="1">
      <c r="A15" s="50" t="s">
        <v>140</v>
      </c>
      <c r="B15" s="50"/>
      <c r="C15" s="50" t="s">
        <v>228</v>
      </c>
      <c r="D15" s="87">
        <f>'連BS'!D34</f>
        <v>4919</v>
      </c>
      <c r="E15" s="87">
        <f>'連BS'!E34</f>
        <v>5657</v>
      </c>
      <c r="F15" s="87">
        <f>'連BS'!F34</f>
        <v>6012</v>
      </c>
      <c r="G15" s="87">
        <f>'連BS'!G34</f>
        <v>5676</v>
      </c>
      <c r="H15" s="87">
        <f>'連BS'!H34</f>
        <v>6172</v>
      </c>
      <c r="I15" s="87">
        <f>'連BS'!I34</f>
        <v>7191</v>
      </c>
      <c r="J15" s="87">
        <f>'連BS'!J34</f>
        <v>10012</v>
      </c>
      <c r="K15" s="88">
        <f>'連BS'!K34</f>
        <v>11271</v>
      </c>
    </row>
    <row r="16" spans="1:11" s="39" customFormat="1" ht="15" customHeight="1">
      <c r="A16" s="63"/>
      <c r="B16" s="63"/>
      <c r="C16" s="63"/>
      <c r="D16" s="111">
        <f>ROUNDDOWN('個PL'!D33,0)</f>
        <v>4948</v>
      </c>
      <c r="E16" s="111">
        <f>ROUNDDOWN('個PL'!E33,0)</f>
        <v>5697</v>
      </c>
      <c r="F16" s="111">
        <f>ROUNDDOWN('個PL'!F33,0)</f>
        <v>6045</v>
      </c>
      <c r="G16" s="111">
        <f>ROUNDDOWN('個PL'!G33,0)</f>
        <v>5710</v>
      </c>
      <c r="H16" s="111">
        <f>ROUNDDOWN('個PL'!H33,0)</f>
        <v>6195</v>
      </c>
      <c r="I16" s="111">
        <f>ROUNDDOWN('個PL'!I33,0)</f>
        <v>7241</v>
      </c>
      <c r="J16" s="111">
        <f>ROUNDDOWN('個PL'!J33,0)</f>
        <v>10086</v>
      </c>
      <c r="K16" s="112">
        <f>ROUNDDOWN('個PL'!K33,0)</f>
        <v>11307</v>
      </c>
    </row>
    <row r="17" spans="1:11" s="19" customFormat="1" ht="10.5" customHeight="1">
      <c r="A17" s="42"/>
      <c r="B17" s="65" t="s">
        <v>93</v>
      </c>
      <c r="C17" s="42"/>
      <c r="D17" s="61"/>
      <c r="E17" s="61"/>
      <c r="F17" s="61"/>
      <c r="G17" s="61"/>
      <c r="H17" s="61"/>
      <c r="I17" s="61"/>
      <c r="J17" s="61"/>
      <c r="K17" s="62"/>
    </row>
    <row r="18" spans="1:11" s="19" customFormat="1" ht="9.75" customHeight="1">
      <c r="A18" s="9"/>
      <c r="B18" s="9"/>
      <c r="C18" s="21"/>
      <c r="D18" s="66"/>
      <c r="E18" s="66"/>
      <c r="F18" s="66"/>
      <c r="G18" s="66"/>
      <c r="H18" s="66"/>
      <c r="I18" s="48"/>
      <c r="J18" s="48"/>
      <c r="K18" s="48" t="s">
        <v>76</v>
      </c>
    </row>
    <row r="19" spans="1:11" s="39" customFormat="1" ht="15" customHeight="1">
      <c r="A19" s="231" t="s">
        <v>49</v>
      </c>
      <c r="B19" s="231"/>
      <c r="C19" s="232" t="s">
        <v>102</v>
      </c>
      <c r="D19" s="233"/>
      <c r="E19" s="233"/>
      <c r="F19" s="233"/>
      <c r="G19" s="233"/>
      <c r="H19" s="233"/>
      <c r="I19" s="233"/>
      <c r="J19" s="233"/>
      <c r="K19" s="234"/>
    </row>
    <row r="20" spans="1:11" s="39" customFormat="1" ht="15" customHeight="1">
      <c r="A20" s="50" t="s">
        <v>285</v>
      </c>
      <c r="B20" s="50"/>
      <c r="C20" s="50" t="s">
        <v>103</v>
      </c>
      <c r="D20" s="253">
        <f>'連BS'!D41/'連BS-2'!D50</f>
        <v>2.183090976896116</v>
      </c>
      <c r="E20" s="253">
        <f>'連BS'!E41/'連BS-2'!E50</f>
        <v>2.4166690363065064</v>
      </c>
      <c r="F20" s="253">
        <f>'連BS'!F41/'連BS-2'!F50</f>
        <v>2.166396257746402</v>
      </c>
      <c r="G20" s="253">
        <f>'連BS'!G41/'連BS-2'!G50</f>
        <v>2.808493024992185</v>
      </c>
      <c r="H20" s="253">
        <f>'連BS'!H41/'連BS-2'!H50</f>
        <v>2.600125571428626</v>
      </c>
      <c r="I20" s="253">
        <f>'連BS'!I41/'連BS-2'!I50</f>
        <v>2.7619360916276716</v>
      </c>
      <c r="J20" s="253">
        <f>'連BS'!J41/'連BS-2'!J50</f>
        <v>2.0542172051176104</v>
      </c>
      <c r="K20" s="254">
        <f>'連BS'!K41/'連BS-2'!K50</f>
        <v>1.7180268123235123</v>
      </c>
    </row>
    <row r="21" spans="1:11" s="39" customFormat="1" ht="15" customHeight="1">
      <c r="A21" s="54"/>
      <c r="B21" s="54"/>
      <c r="C21" s="54"/>
      <c r="D21" s="252">
        <f>'個PL'!D31/'個PL'!D36</f>
        <v>2.0681288889916956</v>
      </c>
      <c r="E21" s="252">
        <f>'個PL'!E31/'個PL'!E36</f>
        <v>2.3398500230587973</v>
      </c>
      <c r="F21" s="252">
        <f>'個PL'!F31/'個PL'!F36</f>
        <v>2.110427679208682</v>
      </c>
      <c r="G21" s="252">
        <f>'個PL'!G31/'個PL'!G36</f>
        <v>2.741000000461651</v>
      </c>
      <c r="H21" s="252">
        <f>'個PL'!H31/'個PL'!H36</f>
        <v>2.4056838317250815</v>
      </c>
      <c r="I21" s="252">
        <f>'個PL'!I31/'個PL'!I36</f>
        <v>2.483867508853045</v>
      </c>
      <c r="J21" s="252">
        <f>'個PL'!J31/'個PL'!J36</f>
        <v>1.8927086083956506</v>
      </c>
      <c r="K21" s="255">
        <f>'個PL'!K31/'個PL'!K36</f>
        <v>1.601984379429847</v>
      </c>
    </row>
    <row r="22" spans="1:11" s="19" customFormat="1" ht="15" customHeight="1">
      <c r="A22" s="42" t="s">
        <v>286</v>
      </c>
      <c r="B22" s="42"/>
      <c r="C22" s="42" t="s">
        <v>104</v>
      </c>
      <c r="D22" s="269">
        <f>'連BS'!D42/'連BS-2'!D52</f>
        <v>0.5618041211388662</v>
      </c>
      <c r="E22" s="269">
        <f>'連BS'!E42/'連BS-2'!E52</f>
        <v>0.5759401199884795</v>
      </c>
      <c r="F22" s="269">
        <f>'連BS'!F42/'連BS-2'!F52</f>
        <v>0.552565772066024</v>
      </c>
      <c r="G22" s="269">
        <f>'連BS'!G42/'連BS-2'!G52</f>
        <v>0.4812881503093572</v>
      </c>
      <c r="H22" s="269">
        <f>'連BS'!H42/'連BS-2'!H52</f>
        <v>0.487597513229946</v>
      </c>
      <c r="I22" s="269">
        <f>'連BS'!I42/'連BS-2'!I52</f>
        <v>0.5450376165795647</v>
      </c>
      <c r="J22" s="269">
        <f>'連BS'!J42/'連BS-2'!J52</f>
        <v>0.7141270522501305</v>
      </c>
      <c r="K22" s="270">
        <f>'連BS'!K42/'連BS-2'!K52</f>
        <v>0.7533699141248277</v>
      </c>
    </row>
    <row r="23" spans="1:11" s="19" customFormat="1" ht="15" customHeight="1">
      <c r="A23" s="42"/>
      <c r="B23" s="42"/>
      <c r="C23" s="42"/>
      <c r="D23" s="269">
        <f>'個PL'!D33/'個PL'!D38</f>
        <v>0.6147064076897145</v>
      </c>
      <c r="E23" s="269">
        <f>'個PL'!E33/'個PL'!E38</f>
        <v>0.5975335471648724</v>
      </c>
      <c r="F23" s="269">
        <f>'個PL'!F33/'個PL'!F38</f>
        <v>0.5739000052302392</v>
      </c>
      <c r="G23" s="269">
        <f>'個PL'!G33/'個PL'!G38</f>
        <v>0.5018290718554402</v>
      </c>
      <c r="H23" s="269">
        <f>'個PL'!H33/'個PL'!H38</f>
        <v>0.5075950246477016</v>
      </c>
      <c r="I23" s="269">
        <f>'個PL'!I33/'個PL'!I38</f>
        <v>0.574298628135962</v>
      </c>
      <c r="J23" s="269">
        <f>'個PL'!J33/'個PL'!J38</f>
        <v>0.7508744347414954</v>
      </c>
      <c r="K23" s="270">
        <f>'個PL'!K33/'個PL'!K38</f>
        <v>0.7935491290056321</v>
      </c>
    </row>
    <row r="24" spans="1:11" s="19" customFormat="1" ht="15" customHeight="1">
      <c r="A24" s="44" t="s">
        <v>273</v>
      </c>
      <c r="B24" s="44"/>
      <c r="C24" s="44" t="s">
        <v>105</v>
      </c>
      <c r="D24" s="258">
        <f>('連BS'!D43-'連BS-2'!D52)/'連BS-2'!D52</f>
        <v>0.9710539518067969</v>
      </c>
      <c r="E24" s="258">
        <f>('連BS'!E43-'連BS-2'!E52)/'連BS-2'!E52</f>
        <v>0.7526598016399793</v>
      </c>
      <c r="F24" s="258">
        <f>('連BS'!F43-'連BS-2'!F52)/'連BS-2'!F52</f>
        <v>0.7647733086805555</v>
      </c>
      <c r="G24" s="258">
        <f>('連BS'!G43-'連BS-2'!G52)/'連BS-2'!G52</f>
        <v>0.5401671724404581</v>
      </c>
      <c r="H24" s="258">
        <f>('連BS'!H43-'連BS-2'!H52)/'連BS-2'!H52</f>
        <v>0.5587373576259047</v>
      </c>
      <c r="I24" s="258">
        <f>('連BS'!I43-'連BS-2'!I52)/'連BS-2'!I52</f>
        <v>0.5132104243380577</v>
      </c>
      <c r="J24" s="258">
        <f>('連BS'!J43-'連BS-2'!J52)/'連BS-2'!J52</f>
        <v>0.649912909853103</v>
      </c>
      <c r="K24" s="259">
        <f>('連BS'!K43-'連BS-2'!K52)/'連BS-2'!K52</f>
        <v>0.77167191528177</v>
      </c>
    </row>
    <row r="25" spans="1:11" s="19" customFormat="1" ht="12.75" customHeight="1">
      <c r="A25" s="42"/>
      <c r="B25" s="42"/>
      <c r="C25" s="42"/>
      <c r="D25" s="269">
        <f>('個PL'!D34-'個PL'!D38)/'個PL'!D38</f>
        <v>1.0028702530835845</v>
      </c>
      <c r="E25" s="269">
        <f>('個PL'!E34-'個PL'!E38)/'個PL'!E38</f>
        <v>0.7628242291325474</v>
      </c>
      <c r="F25" s="269">
        <f>('個PL'!F34-'個PL'!F38)/'個PL'!F38</f>
        <v>0.7760495101468067</v>
      </c>
      <c r="G25" s="269">
        <f>('個PL'!G34-'個PL'!G38)/'個PL'!G38</f>
        <v>0.5453485737826708</v>
      </c>
      <c r="H25" s="269">
        <f>('個PL'!H34-'個PL'!H38)/'個PL'!H38</f>
        <v>0.6013929400383994</v>
      </c>
      <c r="I25" s="269">
        <f>('個PL'!I34-'個PL'!I38)/'個PL'!I38</f>
        <v>0.5682385633120095</v>
      </c>
      <c r="J25" s="269">
        <f>('個PL'!J34-'個PL'!J38)/'個PL'!J38</f>
        <v>0.705777636080932</v>
      </c>
      <c r="K25" s="270">
        <f>('個PL'!K34-'個PL'!K38)/'個PL'!K38</f>
        <v>0.8385247073153839</v>
      </c>
    </row>
    <row r="26" spans="1:11" s="39" customFormat="1" ht="15" customHeight="1">
      <c r="A26" s="50" t="s">
        <v>274</v>
      </c>
      <c r="B26" s="50"/>
      <c r="C26" s="50" t="s">
        <v>95</v>
      </c>
      <c r="D26" s="253">
        <f>'連BS-2'!D52/'連BS'!D43</f>
        <v>0.5073427843430337</v>
      </c>
      <c r="E26" s="253">
        <f>'連BS-2'!E52/'連BS'!E43</f>
        <v>0.5705613827990413</v>
      </c>
      <c r="F26" s="253">
        <f>'連BS-2'!F52/'連BS'!F43</f>
        <v>0.5666450161509167</v>
      </c>
      <c r="G26" s="253">
        <f>'連BS-2'!G52/'連BS'!G43</f>
        <v>0.6492801676946919</v>
      </c>
      <c r="H26" s="253">
        <f>'連BS-2'!H52/'連BS'!H43</f>
        <v>0.6415448985729634</v>
      </c>
      <c r="I26" s="253">
        <f>'連BS-2'!I52/'連BS'!I43</f>
        <v>0.660846623784952</v>
      </c>
      <c r="J26" s="253">
        <f>'連BS-2'!J52/'連BS'!J43</f>
        <v>0.6060925967838103</v>
      </c>
      <c r="K26" s="254">
        <f>'連BS-2'!K52/'連BS'!K43</f>
        <v>0.5644385912393707</v>
      </c>
    </row>
    <row r="27" spans="1:11" s="39" customFormat="1" ht="15" customHeight="1">
      <c r="A27" s="63"/>
      <c r="B27" s="63"/>
      <c r="C27" s="63"/>
      <c r="D27" s="271">
        <f>'個PL'!D38/'個PL'!D34</f>
        <v>0.49928346504743243</v>
      </c>
      <c r="E27" s="271">
        <f>'個PL'!E38/'個PL'!E34</f>
        <v>0.5672715313721783</v>
      </c>
      <c r="F27" s="271">
        <f>'個PL'!F38/'個PL'!F34</f>
        <v>0.5630473668030465</v>
      </c>
      <c r="G27" s="271">
        <f>'個PL'!G38/'個PL'!G34</f>
        <v>0.647103195334255</v>
      </c>
      <c r="H27" s="271">
        <f>'個PL'!H38/'個PL'!H34</f>
        <v>0.6244563560871084</v>
      </c>
      <c r="I27" s="271">
        <f>'個PL'!I38/'個PL'!I34</f>
        <v>0.6376580855709034</v>
      </c>
      <c r="J27" s="271">
        <f>'個PL'!J38/'個PL'!J34</f>
        <v>0.5862428835082665</v>
      </c>
      <c r="K27" s="272">
        <f>'個PL'!K38/'個PL'!K34</f>
        <v>0.5439143656982458</v>
      </c>
    </row>
    <row r="28" spans="1:11" s="19" customFormat="1" ht="10.5" customHeight="1">
      <c r="A28" s="42"/>
      <c r="B28" s="65" t="s">
        <v>94</v>
      </c>
      <c r="C28" s="42"/>
      <c r="D28" s="61"/>
      <c r="E28" s="61"/>
      <c r="F28" s="61"/>
      <c r="G28" s="61"/>
      <c r="H28" s="61"/>
      <c r="I28" s="62"/>
      <c r="J28" s="62"/>
      <c r="K28" s="62"/>
    </row>
    <row r="29" spans="1:11" s="19" customFormat="1" ht="10.5" customHeight="1">
      <c r="A29" s="42"/>
      <c r="B29" s="65" t="s">
        <v>98</v>
      </c>
      <c r="C29" s="42"/>
      <c r="D29" s="61"/>
      <c r="E29" s="61"/>
      <c r="F29" s="61"/>
      <c r="G29" s="61"/>
      <c r="H29" s="61"/>
      <c r="I29" s="62"/>
      <c r="J29" s="62"/>
      <c r="K29" s="62"/>
    </row>
    <row r="30" spans="1:11" s="19" customFormat="1" ht="10.5" customHeight="1">
      <c r="A30" s="42"/>
      <c r="B30" s="65" t="s">
        <v>96</v>
      </c>
      <c r="C30" s="42"/>
      <c r="D30" s="61"/>
      <c r="E30" s="61"/>
      <c r="F30" s="61"/>
      <c r="G30" s="61"/>
      <c r="H30" s="61"/>
      <c r="I30" s="62"/>
      <c r="J30" s="62"/>
      <c r="K30" s="62"/>
    </row>
    <row r="31" spans="1:11" s="19" customFormat="1" ht="10.5" customHeight="1">
      <c r="A31" s="42"/>
      <c r="B31" s="65" t="s">
        <v>97</v>
      </c>
      <c r="C31" s="42"/>
      <c r="D31" s="61"/>
      <c r="E31" s="61"/>
      <c r="F31" s="61"/>
      <c r="G31" s="61"/>
      <c r="H31" s="61"/>
      <c r="I31" s="62"/>
      <c r="J31" s="62"/>
      <c r="K31" s="62"/>
    </row>
    <row r="32" s="41" customFormat="1" ht="11.25"/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2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1" width="10.625" style="35" customWidth="1"/>
    <col min="12" max="12" width="9.75390625" style="35" customWidth="1"/>
    <col min="13" max="16384" width="9.00390625" style="35" customWidth="1"/>
  </cols>
  <sheetData>
    <row r="1" ht="13.5" customHeight="1"/>
    <row r="2" spans="1:12" ht="22.5" customHeight="1">
      <c r="A2" s="179"/>
      <c r="B2" s="36" t="s">
        <v>305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0" customFormat="1" ht="22.5" customHeight="1">
      <c r="A3" s="47"/>
      <c r="B3" s="14" t="s">
        <v>327</v>
      </c>
      <c r="C3" s="43"/>
      <c r="D3" s="14" t="s">
        <v>419</v>
      </c>
      <c r="E3" s="43"/>
      <c r="F3" s="43"/>
      <c r="G3" s="43"/>
      <c r="H3" s="43"/>
      <c r="I3" s="43"/>
      <c r="J3" s="43"/>
      <c r="K3" s="43"/>
      <c r="L3" s="16"/>
    </row>
    <row r="4" spans="1:12" s="39" customFormat="1" ht="10.5">
      <c r="A4" s="38"/>
      <c r="B4" s="38"/>
      <c r="C4" s="38"/>
      <c r="D4" s="38"/>
      <c r="E4" s="38"/>
      <c r="F4" s="38"/>
      <c r="G4" s="38"/>
      <c r="H4" s="38"/>
      <c r="I4" s="86"/>
      <c r="J4" s="86"/>
      <c r="K4" s="86"/>
      <c r="L4" s="86" t="s">
        <v>89</v>
      </c>
    </row>
    <row r="5" spans="1:12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5">
        <v>2012</v>
      </c>
      <c r="L5" s="165" t="s">
        <v>453</v>
      </c>
    </row>
    <row r="6" spans="1:12" s="39" customFormat="1" ht="15" customHeight="1">
      <c r="A6" s="231" t="s">
        <v>275</v>
      </c>
      <c r="B6" s="231"/>
      <c r="C6" s="232" t="s">
        <v>106</v>
      </c>
      <c r="D6" s="233"/>
      <c r="E6" s="233"/>
      <c r="F6" s="233"/>
      <c r="G6" s="233"/>
      <c r="H6" s="233"/>
      <c r="I6" s="233"/>
      <c r="J6" s="233"/>
      <c r="K6" s="234"/>
      <c r="L6" s="234"/>
    </row>
    <row r="7" spans="1:12" s="39" customFormat="1" ht="15" customHeight="1">
      <c r="A7" s="49" t="s">
        <v>211</v>
      </c>
      <c r="B7" s="49"/>
      <c r="C7" s="60" t="s">
        <v>107</v>
      </c>
      <c r="D7" s="101">
        <f>'連PL'!D27/'投資'!D32</f>
        <v>1.6300962134641939</v>
      </c>
      <c r="E7" s="101">
        <f>'連PL'!E27/'投資'!E32</f>
        <v>1.3460596303474688</v>
      </c>
      <c r="F7" s="101">
        <f>'連PL'!F27/'投資'!F32</f>
        <v>1.2629975000691287</v>
      </c>
      <c r="G7" s="101">
        <f>'連PL'!G27/'投資'!G32</f>
        <v>1.260971815756088</v>
      </c>
      <c r="H7" s="101">
        <f>'連PL'!H27/'投資'!H32</f>
        <v>1.3192314115931512</v>
      </c>
      <c r="I7" s="101">
        <f>'連PL'!I27/'投資'!I32</f>
        <v>1.3163452736781875</v>
      </c>
      <c r="J7" s="101">
        <f>'連PL'!J27/'投資'!J32</f>
        <v>1.2986230867177457</v>
      </c>
      <c r="K7" s="62">
        <f>'連PL'!K27/'投資'!K32</f>
        <v>1.3136410941391083</v>
      </c>
      <c r="L7" s="372"/>
    </row>
    <row r="8" spans="1:12" s="39" customFormat="1" ht="15" customHeight="1">
      <c r="A8" s="54"/>
      <c r="B8" s="54"/>
      <c r="C8" s="55"/>
      <c r="D8" s="103">
        <f>'個PL'!D24/'投資'!D36</f>
        <v>1.612719878669829</v>
      </c>
      <c r="E8" s="103">
        <f>'個PL'!E24/'投資'!E36</f>
        <v>1.3812061312643238</v>
      </c>
      <c r="F8" s="103">
        <f>'個PL'!F24/'投資'!F36</f>
        <v>1.2612915535290463</v>
      </c>
      <c r="G8" s="103">
        <f>'個PL'!G24/'投資'!G36</f>
        <v>1.257822086367071</v>
      </c>
      <c r="H8" s="103">
        <f>'個PL'!H24/'投資'!H36</f>
        <v>1.3016590991516597</v>
      </c>
      <c r="I8" s="103">
        <f>'個PL'!I24/'投資'!I36</f>
        <v>1.2758729959472612</v>
      </c>
      <c r="J8" s="103">
        <f>'個PL'!J24/'投資'!J36</f>
        <v>1.2587191531561344</v>
      </c>
      <c r="K8" s="105">
        <f>'個PL'!K24/'投資'!K36</f>
        <v>1.276169990797954</v>
      </c>
      <c r="L8" s="373"/>
    </row>
    <row r="9" spans="1:12" s="39" customFormat="1" ht="15" customHeight="1">
      <c r="A9" s="50" t="s">
        <v>360</v>
      </c>
      <c r="B9" s="303"/>
      <c r="C9" s="51" t="s">
        <v>362</v>
      </c>
      <c r="D9" s="107">
        <f>'連PL'!D27/(('連BS'!C42+'連BS'!D42)/2)</f>
        <v>5.265909508520652</v>
      </c>
      <c r="E9" s="107">
        <f>'連PL'!E27/(('連BS'!D42+'連BS'!E42)/2)</f>
        <v>4.387554890268628</v>
      </c>
      <c r="F9" s="107">
        <f>'連PL'!F27/(('連BS'!E42+'連BS'!F42)/2)</f>
        <v>3.9414952868827693</v>
      </c>
      <c r="G9" s="107">
        <f>'連PL'!G27/(('連BS'!F42+'連BS'!G42)/2)</f>
        <v>4.0311325585285065</v>
      </c>
      <c r="H9" s="107">
        <f>'連PL'!H27/(('連BS'!G42+'連BS'!H42)/2)</f>
        <v>4.219380375638819</v>
      </c>
      <c r="I9" s="107">
        <f>'連PL'!I27/(('連BS'!H42+'連BS'!I42)/2)</f>
        <v>3.910230614618114</v>
      </c>
      <c r="J9" s="107">
        <f>'連PL'!J27/(('連BS'!I42+'連BS'!J42)/2)</f>
        <v>3.2532622216862284</v>
      </c>
      <c r="K9" s="59">
        <f>'連PL'!K27/(('連BS'!J42+'連BS'!K42)/2)</f>
        <v>3.0637363898235956</v>
      </c>
      <c r="L9" s="374"/>
    </row>
    <row r="10" spans="1:12" s="39" customFormat="1" ht="15" customHeight="1">
      <c r="A10" s="63"/>
      <c r="B10" s="63"/>
      <c r="C10" s="64"/>
      <c r="D10" s="108">
        <f>'個PL'!D24/(('個PL'!C33+'個PL'!D33)/2)</f>
        <v>4.57742974592203</v>
      </c>
      <c r="E10" s="108">
        <f>'個PL'!E24/(('個PL'!D33+'個PL'!E33)/2)</f>
        <v>4.272593289741685</v>
      </c>
      <c r="F10" s="108">
        <f>'個PL'!F24/(('個PL'!E33+'個PL'!F33)/2)</f>
        <v>3.8148754278396004</v>
      </c>
      <c r="G10" s="108">
        <f>'個PL'!G24/(('個PL'!F33+'個PL'!G33)/2)</f>
        <v>3.8832551259258765</v>
      </c>
      <c r="H10" s="108">
        <f>'個PL'!H24/(('個PL'!G33+'個PL'!H33)/2)</f>
        <v>4.059464835129118</v>
      </c>
      <c r="I10" s="108">
        <f>'個PL'!I24/(('個PL'!H33+'個PL'!I33)/2)</f>
        <v>3.733569536464255</v>
      </c>
      <c r="J10" s="108">
        <f>'個PL'!J24/(('個PL'!I33+'個PL'!J33)/2)</f>
        <v>3.1008854975329267</v>
      </c>
      <c r="K10" s="447">
        <f>'個PL'!K24/(('個PL'!J33+'個PL'!K33)/2)</f>
        <v>2.929533391126838</v>
      </c>
      <c r="L10" s="375"/>
    </row>
    <row r="11" spans="1:12" s="19" customFormat="1" ht="10.5" customHeight="1">
      <c r="A11" s="42"/>
      <c r="B11" s="65" t="s">
        <v>90</v>
      </c>
      <c r="C11" s="42"/>
      <c r="D11" s="61"/>
      <c r="E11" s="61"/>
      <c r="F11" s="61"/>
      <c r="G11" s="61"/>
      <c r="H11" s="61"/>
      <c r="I11" s="61"/>
      <c r="J11" s="61"/>
      <c r="K11" s="62"/>
      <c r="L11" s="62"/>
    </row>
    <row r="12" spans="1:12" s="19" customFormat="1" ht="10.5" customHeight="1">
      <c r="A12" s="42"/>
      <c r="B12" s="65" t="s">
        <v>91</v>
      </c>
      <c r="C12" s="42"/>
      <c r="D12" s="61"/>
      <c r="E12" s="61"/>
      <c r="F12" s="61"/>
      <c r="G12" s="61"/>
      <c r="H12" s="61"/>
      <c r="I12" s="61"/>
      <c r="J12" s="61"/>
      <c r="K12" s="62"/>
      <c r="L12" s="62"/>
    </row>
    <row r="13" spans="1:12" s="19" customFormat="1" ht="9.75" customHeight="1">
      <c r="A13" s="9"/>
      <c r="B13" s="9"/>
      <c r="C13" s="21"/>
      <c r="D13" s="109"/>
      <c r="E13" s="109"/>
      <c r="F13" s="109"/>
      <c r="G13" s="109"/>
      <c r="H13" s="66"/>
      <c r="I13" s="48"/>
      <c r="J13" s="48"/>
      <c r="K13" s="48"/>
      <c r="L13" s="48" t="s">
        <v>76</v>
      </c>
    </row>
    <row r="14" spans="1:12" s="39" customFormat="1" ht="15" customHeight="1">
      <c r="A14" s="231" t="s">
        <v>276</v>
      </c>
      <c r="B14" s="231"/>
      <c r="C14" s="232" t="s">
        <v>108</v>
      </c>
      <c r="D14" s="233"/>
      <c r="E14" s="233"/>
      <c r="F14" s="233"/>
      <c r="G14" s="233"/>
      <c r="H14" s="233"/>
      <c r="I14" s="233"/>
      <c r="J14" s="233"/>
      <c r="K14" s="234"/>
      <c r="L14" s="234"/>
    </row>
    <row r="15" spans="1:12" s="39" customFormat="1" ht="15" customHeight="1">
      <c r="A15" s="50" t="s">
        <v>199</v>
      </c>
      <c r="B15" s="50"/>
      <c r="C15" s="51" t="s">
        <v>109</v>
      </c>
      <c r="D15" s="253">
        <f>('連PL'!D27/'連PL'!C27)-1</f>
        <v>0.2648650189848516</v>
      </c>
      <c r="E15" s="253">
        <f>('連PL'!E27/'連PL'!D27)-1</f>
        <v>-0.11948470451333237</v>
      </c>
      <c r="F15" s="253">
        <f>('連PL'!F27/'連PL'!E27)-1</f>
        <v>-0.008837928146876672</v>
      </c>
      <c r="G15" s="253">
        <f>('連PL'!G27/'連PL'!F27)-1</f>
        <v>0.024414342973187564</v>
      </c>
      <c r="H15" s="253">
        <f>('連PL'!H27/'連PL'!G27)-1</f>
        <v>0.06100021066243966</v>
      </c>
      <c r="I15" s="253">
        <f>('連PL'!I27/'連PL'!H27)-1</f>
        <v>0.04524321812799603</v>
      </c>
      <c r="J15" s="253">
        <f>('連PL'!J27/'連PL'!I27)-1</f>
        <v>0.07109079827567055</v>
      </c>
      <c r="K15" s="254">
        <f>('連PL'!K27/'連PL'!J27)-1</f>
        <v>0.16509135912675332</v>
      </c>
      <c r="L15" s="254">
        <f>('連PL'!L27/'連PL'!K27)-1</f>
        <v>-0.06454354608653112</v>
      </c>
    </row>
    <row r="16" spans="1:12" s="39" customFormat="1" ht="15" customHeight="1">
      <c r="A16" s="54"/>
      <c r="B16" s="54"/>
      <c r="C16" s="55"/>
      <c r="D16" s="252">
        <f>('個PL'!D24/'個PL'!C24)-1</f>
        <v>0.26175671948098667</v>
      </c>
      <c r="E16" s="252">
        <f>('個PL'!E24/'個PL'!D24)-1</f>
        <v>-0.0665955510189794</v>
      </c>
      <c r="F16" s="252">
        <f>('個PL'!F24/'個PL'!E24)-1</f>
        <v>-0.01512392831266507</v>
      </c>
      <c r="G16" s="252">
        <f>('個PL'!G24/'個PL'!F24)-1</f>
        <v>0.0190481985498685</v>
      </c>
      <c r="H16" s="252">
        <f>('個PL'!H24/'個PL'!G24)-1</f>
        <v>0.05870925999937193</v>
      </c>
      <c r="I16" s="252">
        <f>('個PL'!I24/'個PL'!H24)-1</f>
        <v>0.037945162179164216</v>
      </c>
      <c r="J16" s="252">
        <f>('個PL'!J24/'個PL'!I24)-1</f>
        <v>0.07103236055230044</v>
      </c>
      <c r="K16" s="255">
        <f>('個PL'!K24/'個PL'!J24)-1</f>
        <v>0.1664370041768306</v>
      </c>
      <c r="L16" s="255">
        <f>('個PL'!L24/'個PL'!K24)-1</f>
        <v>-0.07458435098127758</v>
      </c>
    </row>
    <row r="17" spans="1:12" s="39" customFormat="1" ht="15" customHeight="1">
      <c r="A17" s="50" t="s">
        <v>200</v>
      </c>
      <c r="B17" s="50"/>
      <c r="C17" s="51" t="s">
        <v>110</v>
      </c>
      <c r="D17" s="253">
        <f>('連PL'!D31/'連PL'!C31)-1</f>
        <v>0.24949524712800497</v>
      </c>
      <c r="E17" s="253">
        <f>('連PL'!E31/'連PL'!D31)-1</f>
        <v>-0.12098360083892545</v>
      </c>
      <c r="F17" s="253">
        <f>('連PL'!F31/'連PL'!E31)-1</f>
        <v>0.10537159165221932</v>
      </c>
      <c r="G17" s="253">
        <f>('連PL'!G31/'連PL'!F31)-1</f>
        <v>-0.06511229068204605</v>
      </c>
      <c r="H17" s="253">
        <f>('連PL'!H31/'連PL'!G31)-1</f>
        <v>0.028485208979935006</v>
      </c>
      <c r="I17" s="253">
        <f>('連PL'!I31/'連PL'!H31)-1</f>
        <v>-0.03163655032398083</v>
      </c>
      <c r="J17" s="253">
        <f>('連PL'!J31/'連PL'!I31)-1</f>
        <v>0.18800788939504343</v>
      </c>
      <c r="K17" s="254">
        <f>('連PL'!K31/'連PL'!J31)-1</f>
        <v>0.1531288556042829</v>
      </c>
      <c r="L17" s="254">
        <f>('連PL'!L31/'連PL'!K31)-1</f>
        <v>0.026140351399675854</v>
      </c>
    </row>
    <row r="18" spans="1:12" s="39" customFormat="1" ht="15" customHeight="1">
      <c r="A18" s="54"/>
      <c r="B18" s="54"/>
      <c r="C18" s="55"/>
      <c r="D18" s="252">
        <f>('個PL'!D26/'個PL'!C26)-1</f>
        <v>0.25572156572452354</v>
      </c>
      <c r="E18" s="252">
        <f>('個PL'!E26/'個PL'!D26)-1</f>
        <v>-0.016740673570981413</v>
      </c>
      <c r="F18" s="252">
        <f>('個PL'!F26/'個PL'!E26)-1</f>
        <v>0.11209000489827825</v>
      </c>
      <c r="G18" s="252">
        <f>('個PL'!G26/'個PL'!F26)-1</f>
        <v>-0.07647728428782385</v>
      </c>
      <c r="H18" s="252">
        <f>('個PL'!H26/'個PL'!G26)-1</f>
        <v>0.028487367993687673</v>
      </c>
      <c r="I18" s="252">
        <f>('個PL'!I26/'個PL'!H26)-1</f>
        <v>-0.09741796942036463</v>
      </c>
      <c r="J18" s="252">
        <f>('個PL'!J26/'個PL'!I26)-1</f>
        <v>0.283553246404159</v>
      </c>
      <c r="K18" s="255">
        <f>('個PL'!K26/'個PL'!J26)-1</f>
        <v>0.13042279597577378</v>
      </c>
      <c r="L18" s="255">
        <f>('個PL'!L26/'個PL'!K26)-1</f>
        <v>0.006821821936714434</v>
      </c>
    </row>
    <row r="19" spans="1:12" s="39" customFormat="1" ht="15" customHeight="1">
      <c r="A19" s="50" t="s">
        <v>201</v>
      </c>
      <c r="B19" s="50"/>
      <c r="C19" s="51" t="s">
        <v>111</v>
      </c>
      <c r="D19" s="253">
        <f>('連PL'!D32/'連PL'!C32)-1</f>
        <v>0.2443121035778273</v>
      </c>
      <c r="E19" s="253">
        <f>('連PL'!E32/'連PL'!D32)-1</f>
        <v>-0.12183211956392337</v>
      </c>
      <c r="F19" s="253">
        <f>('連PL'!F32/'連PL'!E32)-1</f>
        <v>0.11248377744482485</v>
      </c>
      <c r="G19" s="253">
        <f>('連PL'!G32/'連PL'!F32)-1</f>
        <v>-0.06279568478852138</v>
      </c>
      <c r="H19" s="253">
        <f>('連PL'!H32/'連PL'!G32)-1</f>
        <v>0.036492105171908484</v>
      </c>
      <c r="I19" s="253">
        <f>('連PL'!I32/'連PL'!H32)-1</f>
        <v>-0.040376722692014644</v>
      </c>
      <c r="J19" s="253">
        <f>('連PL'!J32/'連PL'!I32)-1</f>
        <v>0.161101731354778</v>
      </c>
      <c r="K19" s="254">
        <f>('連PL'!K32/'連PL'!J32)-1</f>
        <v>0.17742531308811316</v>
      </c>
      <c r="L19" s="254">
        <f>('連PL'!L32/'連PL'!K32)-1</f>
        <v>0.01711101538013282</v>
      </c>
    </row>
    <row r="20" spans="1:12" s="39" customFormat="1" ht="15" customHeight="1">
      <c r="A20" s="54"/>
      <c r="B20" s="54"/>
      <c r="C20" s="55"/>
      <c r="D20" s="252">
        <f>('個PL'!D27/'個PL'!C27)-1</f>
        <v>0.2480590152741815</v>
      </c>
      <c r="E20" s="252">
        <f>('個PL'!E27/'個PL'!D27)-1</f>
        <v>-0.02238618909352419</v>
      </c>
      <c r="F20" s="252">
        <f>('個PL'!F27/'個PL'!E27)-1</f>
        <v>0.12077990221882806</v>
      </c>
      <c r="G20" s="252">
        <f>('個PL'!G27/'個PL'!F27)-1</f>
        <v>-0.07778081287488181</v>
      </c>
      <c r="H20" s="252">
        <f>('個PL'!H27/'個PL'!G27)-1</f>
        <v>0.046271350367140585</v>
      </c>
      <c r="I20" s="252">
        <f>('個PL'!I27/'個PL'!H27)-1</f>
        <v>-0.09479886289019346</v>
      </c>
      <c r="J20" s="252">
        <f>('個PL'!J27/'個PL'!I27)-1</f>
        <v>0.2614945089217262</v>
      </c>
      <c r="K20" s="255">
        <f>('個PL'!K27/'個PL'!J27)-1</f>
        <v>0.12014035477272644</v>
      </c>
      <c r="L20" s="255">
        <f>('個PL'!L27/'個PL'!K27)-1</f>
        <v>-0.004030067528107861</v>
      </c>
    </row>
    <row r="21" spans="1:12" s="39" customFormat="1" ht="15" customHeight="1">
      <c r="A21" s="50" t="s">
        <v>212</v>
      </c>
      <c r="B21" s="110"/>
      <c r="C21" s="51" t="s">
        <v>112</v>
      </c>
      <c r="D21" s="253">
        <f>('連PL'!D34/'連PL'!C34)-1</f>
        <v>5.089877909763594</v>
      </c>
      <c r="E21" s="253">
        <f>('連PL'!E34/'連PL'!D34)-1</f>
        <v>-0.21622933763353513</v>
      </c>
      <c r="F21" s="253">
        <f>('連PL'!F34/'連PL'!E34)-1</f>
        <v>0.29618458728882135</v>
      </c>
      <c r="G21" s="253">
        <f>('連PL'!G34/'連PL'!F34)-1</f>
        <v>-0.1048203588330926</v>
      </c>
      <c r="H21" s="253">
        <f>('連PL'!H34/'連PL'!G34)-1</f>
        <v>0.012855227950284043</v>
      </c>
      <c r="I21" s="253">
        <f>('連PL'!I34/'連PL'!H34)-1</f>
        <v>-0.28379465202548904</v>
      </c>
      <c r="J21" s="253">
        <f>('連PL'!J34/'連PL'!I34)-1</f>
        <v>0.4805356385522599</v>
      </c>
      <c r="K21" s="254">
        <f>('連PL'!K34/'連PL'!J34)-1</f>
        <v>0.18081210509625323</v>
      </c>
      <c r="L21" s="254">
        <f>('連PL'!L34/'連PL'!K34)-1</f>
        <v>0.2330316464672033</v>
      </c>
    </row>
    <row r="22" spans="1:12" s="39" customFormat="1" ht="15" customHeight="1">
      <c r="A22" s="63"/>
      <c r="B22" s="63"/>
      <c r="C22" s="64"/>
      <c r="D22" s="271">
        <f>('個PL'!D28/'個PL'!C28)-1</f>
        <v>14.952754342431762</v>
      </c>
      <c r="E22" s="271">
        <f>('個PL'!E28/'個PL'!D28)-1</f>
        <v>-0.12432804061621161</v>
      </c>
      <c r="F22" s="271">
        <f>('個PL'!F28/'個PL'!E28)-1</f>
        <v>0.3139292603816215</v>
      </c>
      <c r="G22" s="271">
        <f>('個PL'!G28/'個PL'!F28)-1</f>
        <v>-0.11963539149449609</v>
      </c>
      <c r="H22" s="271">
        <f>('個PL'!H28/'個PL'!G28)-1</f>
        <v>0.04142867782498105</v>
      </c>
      <c r="I22" s="271">
        <f>('個PL'!I28/'個PL'!H28)-1</f>
        <v>-0.3490375739845646</v>
      </c>
      <c r="J22" s="271">
        <f>('個PL'!J28/'個PL'!I28)-1</f>
        <v>0.6769455298309515</v>
      </c>
      <c r="K22" s="272">
        <f>('個PL'!K28/'個PL'!J28)-1</f>
        <v>0.08916179160869309</v>
      </c>
      <c r="L22" s="272">
        <f>('個PL'!L28/'個PL'!K28)-1</f>
        <v>0.24018497611916545</v>
      </c>
    </row>
    <row r="23" spans="1:11" s="19" customFormat="1" ht="10.5" customHeight="1">
      <c r="A23" s="42"/>
      <c r="B23" s="42"/>
      <c r="C23" s="70"/>
      <c r="D23" s="101"/>
      <c r="E23" s="101"/>
      <c r="F23" s="101"/>
      <c r="G23" s="101"/>
      <c r="H23" s="101"/>
      <c r="I23" s="102"/>
      <c r="J23" s="102"/>
      <c r="K23" s="102"/>
    </row>
    <row r="24" spans="1:11" s="19" customFormat="1" ht="9.75" customHeight="1">
      <c r="A24" s="9"/>
      <c r="B24" s="9"/>
      <c r="C24" s="21"/>
      <c r="D24" s="109"/>
      <c r="E24" s="109"/>
      <c r="F24" s="109"/>
      <c r="G24" s="109"/>
      <c r="H24" s="66"/>
      <c r="I24" s="86"/>
      <c r="J24" s="86"/>
      <c r="K24" s="86"/>
    </row>
    <row r="25" s="19" customFormat="1" ht="13.5" customHeight="1"/>
    <row r="26" s="19" customFormat="1" ht="13.5" customHeight="1"/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scale="9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P48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9.50390625" style="35" customWidth="1"/>
    <col min="4" max="12" width="8.625" style="35" customWidth="1"/>
    <col min="13" max="16384" width="9.00390625" style="35" customWidth="1"/>
  </cols>
  <sheetData>
    <row r="1" ht="13.5" customHeight="1"/>
    <row r="2" spans="1:12" ht="22.5" customHeight="1">
      <c r="A2" s="179"/>
      <c r="B2" s="36" t="s">
        <v>304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0" customFormat="1" ht="22.5" customHeight="1">
      <c r="A3" s="47"/>
      <c r="B3" s="14" t="s">
        <v>327</v>
      </c>
      <c r="C3" s="43"/>
      <c r="D3" s="14" t="s">
        <v>420</v>
      </c>
      <c r="E3" s="43"/>
      <c r="F3" s="43"/>
      <c r="G3" s="43"/>
      <c r="H3" s="43"/>
      <c r="I3" s="43"/>
      <c r="J3" s="43"/>
      <c r="K3" s="43"/>
      <c r="L3" s="16"/>
    </row>
    <row r="4" spans="1:12" s="39" customFormat="1" ht="10.5">
      <c r="A4" s="38"/>
      <c r="B4" s="38"/>
      <c r="C4" s="38"/>
      <c r="D4" s="38"/>
      <c r="E4" s="38"/>
      <c r="F4" s="38"/>
      <c r="G4" s="38"/>
      <c r="H4" s="38"/>
      <c r="I4" s="86"/>
      <c r="J4" s="86"/>
      <c r="K4" s="86"/>
      <c r="L4" s="86" t="s">
        <v>75</v>
      </c>
    </row>
    <row r="5" spans="1:12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5">
        <v>2012</v>
      </c>
      <c r="L5" s="165" t="s">
        <v>453</v>
      </c>
    </row>
    <row r="6" spans="1:12" s="39" customFormat="1" ht="15" customHeight="1">
      <c r="A6" s="231" t="s">
        <v>50</v>
      </c>
      <c r="B6" s="231"/>
      <c r="C6" s="232" t="s">
        <v>133</v>
      </c>
      <c r="D6" s="233"/>
      <c r="E6" s="233"/>
      <c r="F6" s="233"/>
      <c r="G6" s="233"/>
      <c r="H6" s="233"/>
      <c r="I6" s="233"/>
      <c r="J6" s="233"/>
      <c r="K6" s="234"/>
      <c r="L6" s="234"/>
    </row>
    <row r="7" spans="1:12" s="39" customFormat="1" ht="15" customHeight="1">
      <c r="A7" s="50" t="s">
        <v>278</v>
      </c>
      <c r="B7" s="50"/>
      <c r="C7" s="51" t="s">
        <v>113</v>
      </c>
      <c r="D7" s="52">
        <f>'連BS'!D35</f>
        <v>17259</v>
      </c>
      <c r="E7" s="52">
        <f>'連BS'!E35</f>
        <v>17215</v>
      </c>
      <c r="F7" s="52">
        <f>'連BS'!F35</f>
        <v>19202</v>
      </c>
      <c r="G7" s="52">
        <f>'連BS'!G35</f>
        <v>18164</v>
      </c>
      <c r="H7" s="52">
        <f>'連BS'!H35</f>
        <v>19730</v>
      </c>
      <c r="I7" s="52">
        <f>'連BS'!I35</f>
        <v>19965</v>
      </c>
      <c r="J7" s="52">
        <f>'連BS'!J35</f>
        <v>23132</v>
      </c>
      <c r="K7" s="53">
        <f>'連BS'!K35</f>
        <v>26506</v>
      </c>
      <c r="L7" s="376"/>
    </row>
    <row r="8" spans="1:12" s="39" customFormat="1" ht="15" customHeight="1">
      <c r="A8" s="54"/>
      <c r="B8" s="54"/>
      <c r="C8" s="55"/>
      <c r="D8" s="56">
        <f>ROUNDDOWN('個PL'!D34,0)</f>
        <v>16124</v>
      </c>
      <c r="E8" s="56">
        <f>ROUNDDOWN('個PL'!E34,0)</f>
        <v>16808</v>
      </c>
      <c r="F8" s="56">
        <f>ROUNDDOWN('個PL'!F34,0)</f>
        <v>18710</v>
      </c>
      <c r="G8" s="56">
        <f>ROUNDDOWN('個PL'!G34,0)</f>
        <v>17585</v>
      </c>
      <c r="H8" s="56">
        <f>ROUNDDOWN('個PL'!H34,0)</f>
        <v>19547</v>
      </c>
      <c r="I8" s="56">
        <f>ROUNDDOWN('個PL'!I34,0)</f>
        <v>19773</v>
      </c>
      <c r="J8" s="56">
        <f>ROUNDDOWN('個PL'!J34,0)</f>
        <v>22914</v>
      </c>
      <c r="K8" s="57">
        <f>ROUNDDOWN('個PL'!K34,0)</f>
        <v>26197</v>
      </c>
      <c r="L8" s="377"/>
    </row>
    <row r="9" spans="1:12" s="39" customFormat="1" ht="15" customHeight="1">
      <c r="A9" s="50" t="s">
        <v>342</v>
      </c>
      <c r="B9" s="50"/>
      <c r="C9" s="51" t="s">
        <v>114</v>
      </c>
      <c r="D9" s="287">
        <f aca="true" t="shared" si="0" ref="D9:I9">ROUNDDOWN(D32,0)</f>
        <v>16165</v>
      </c>
      <c r="E9" s="287">
        <f t="shared" si="0"/>
        <v>17237</v>
      </c>
      <c r="F9" s="287">
        <f t="shared" si="0"/>
        <v>18208</v>
      </c>
      <c r="G9" s="287">
        <f t="shared" si="0"/>
        <v>18683</v>
      </c>
      <c r="H9" s="287">
        <f t="shared" si="0"/>
        <v>18947</v>
      </c>
      <c r="I9" s="287">
        <f t="shared" si="0"/>
        <v>19848</v>
      </c>
      <c r="J9" s="287">
        <f>ROUNDDOWN(J32,0)</f>
        <v>21549</v>
      </c>
      <c r="K9" s="448">
        <f>ROUNDDOWN(K32,0)</f>
        <v>24819</v>
      </c>
      <c r="L9" s="378"/>
    </row>
    <row r="10" spans="1:12" s="39" customFormat="1" ht="15" customHeight="1">
      <c r="A10" s="54"/>
      <c r="B10" s="54"/>
      <c r="C10" s="55"/>
      <c r="D10" s="89">
        <f aca="true" t="shared" si="1" ref="D10:I10">ROUNDDOWN(D36,0)</f>
        <v>15109</v>
      </c>
      <c r="E10" s="89">
        <f t="shared" si="1"/>
        <v>16466</v>
      </c>
      <c r="F10" s="89">
        <f t="shared" si="1"/>
        <v>17759</v>
      </c>
      <c r="G10" s="89">
        <f t="shared" si="1"/>
        <v>18147</v>
      </c>
      <c r="H10" s="89">
        <f t="shared" si="1"/>
        <v>18566</v>
      </c>
      <c r="I10" s="89">
        <f t="shared" si="1"/>
        <v>19660</v>
      </c>
      <c r="J10" s="89">
        <f>ROUNDDOWN(J36,0)</f>
        <v>21343</v>
      </c>
      <c r="K10" s="57">
        <f>ROUNDDOWN(K36,0)</f>
        <v>24555</v>
      </c>
      <c r="L10" s="377"/>
    </row>
    <row r="11" spans="1:12" s="39" customFormat="1" ht="15" customHeight="1">
      <c r="A11" s="50" t="s">
        <v>277</v>
      </c>
      <c r="B11" s="50"/>
      <c r="C11" s="51" t="s">
        <v>86</v>
      </c>
      <c r="D11" s="287">
        <f aca="true" t="shared" si="2" ref="D11:I11">ROUNDDOWN(D33,0)</f>
        <v>8100</v>
      </c>
      <c r="E11" s="287">
        <f t="shared" si="2"/>
        <v>9289</v>
      </c>
      <c r="F11" s="287">
        <f t="shared" si="2"/>
        <v>10351</v>
      </c>
      <c r="G11" s="287">
        <f t="shared" si="2"/>
        <v>11337</v>
      </c>
      <c r="H11" s="287">
        <f t="shared" si="2"/>
        <v>12225</v>
      </c>
      <c r="I11" s="287">
        <f t="shared" si="2"/>
        <v>12926</v>
      </c>
      <c r="J11" s="287">
        <f>ROUNDDOWN(J33,0)</f>
        <v>13607</v>
      </c>
      <c r="K11" s="448">
        <f>ROUNDDOWN(K33,0)</f>
        <v>14491</v>
      </c>
      <c r="L11" s="378"/>
    </row>
    <row r="12" spans="1:12" s="39" customFormat="1" ht="15" customHeight="1">
      <c r="A12" s="54"/>
      <c r="B12" s="54"/>
      <c r="C12" s="55"/>
      <c r="D12" s="56">
        <f aca="true" t="shared" si="3" ref="D12:I12">ROUNDDOWN(D37,0)</f>
        <v>7503</v>
      </c>
      <c r="E12" s="56">
        <f t="shared" si="3"/>
        <v>8793</v>
      </c>
      <c r="F12" s="56">
        <f t="shared" si="3"/>
        <v>10035</v>
      </c>
      <c r="G12" s="56">
        <f t="shared" si="3"/>
        <v>10957</v>
      </c>
      <c r="H12" s="56">
        <f t="shared" si="3"/>
        <v>11792</v>
      </c>
      <c r="I12" s="56">
        <f t="shared" si="3"/>
        <v>12407</v>
      </c>
      <c r="J12" s="56">
        <f>ROUNDDOWN(J37,0)</f>
        <v>13020</v>
      </c>
      <c r="K12" s="57">
        <f>ROUNDDOWN(K37,0)</f>
        <v>13841</v>
      </c>
      <c r="L12" s="377"/>
    </row>
    <row r="13" spans="1:12" s="39" customFormat="1" ht="15" customHeight="1">
      <c r="A13" s="49" t="s">
        <v>183</v>
      </c>
      <c r="B13" s="49"/>
      <c r="C13" s="60" t="s">
        <v>155</v>
      </c>
      <c r="D13" s="91">
        <f>'連PL'!D6</f>
        <v>26351</v>
      </c>
      <c r="E13" s="91">
        <f>'連PL'!E6</f>
        <v>23202</v>
      </c>
      <c r="F13" s="91">
        <f>'連PL'!F6</f>
        <v>22997</v>
      </c>
      <c r="G13" s="91">
        <f>'連PL'!G6</f>
        <v>23559</v>
      </c>
      <c r="H13" s="91">
        <f>'連PL'!H6</f>
        <v>24996</v>
      </c>
      <c r="I13" s="91">
        <f>'連PL'!I6</f>
        <v>26127</v>
      </c>
      <c r="J13" s="91">
        <f>'連PL'!J6</f>
        <v>27984</v>
      </c>
      <c r="K13" s="92">
        <f>'連PL'!K6</f>
        <v>32604</v>
      </c>
      <c r="L13" s="92">
        <f>'連PL'!L6</f>
        <v>30500</v>
      </c>
    </row>
    <row r="14" spans="1:12" s="39" customFormat="1" ht="15" customHeight="1">
      <c r="A14" s="54"/>
      <c r="B14" s="54"/>
      <c r="C14" s="55"/>
      <c r="D14" s="89">
        <f>'個PL'!D6</f>
        <v>24366</v>
      </c>
      <c r="E14" s="89">
        <f>'個PL'!E6</f>
        <v>22744</v>
      </c>
      <c r="F14" s="89">
        <f>'個PL'!F6</f>
        <v>22400</v>
      </c>
      <c r="G14" s="89">
        <f>'個PL'!G6</f>
        <v>22826</v>
      </c>
      <c r="H14" s="89">
        <f>'個PL'!H6</f>
        <v>24167</v>
      </c>
      <c r="I14" s="89">
        <f>'個PL'!I6</f>
        <v>25084</v>
      </c>
      <c r="J14" s="89">
        <f>'個PL'!J6</f>
        <v>26865</v>
      </c>
      <c r="K14" s="90">
        <f>'個PL'!K6</f>
        <v>31337</v>
      </c>
      <c r="L14" s="90">
        <f>'個PL'!L6</f>
        <v>29000</v>
      </c>
    </row>
    <row r="15" spans="1:12" s="39" customFormat="1" ht="15" customHeight="1">
      <c r="A15" s="50" t="s">
        <v>193</v>
      </c>
      <c r="B15" s="50"/>
      <c r="C15" s="51" t="s">
        <v>160</v>
      </c>
      <c r="D15" s="87">
        <f>'連PL'!D21</f>
        <v>1511</v>
      </c>
      <c r="E15" s="87">
        <f>'連PL'!E21</f>
        <v>1184</v>
      </c>
      <c r="F15" s="87">
        <f>'連PL'!F21</f>
        <v>1535</v>
      </c>
      <c r="G15" s="87">
        <f>'連PL'!G21</f>
        <v>1374</v>
      </c>
      <c r="H15" s="87">
        <f>'連PL'!H21</f>
        <v>1392</v>
      </c>
      <c r="I15" s="87">
        <f>'連PL'!I21</f>
        <v>997</v>
      </c>
      <c r="J15" s="87">
        <f>'連PL'!J21</f>
        <v>1476</v>
      </c>
      <c r="K15" s="88">
        <f>'連PL'!K21</f>
        <v>1743</v>
      </c>
      <c r="L15" s="88">
        <f>'連PL'!L21</f>
        <v>2150</v>
      </c>
    </row>
    <row r="16" spans="1:12" s="39" customFormat="1" ht="15" customHeight="1">
      <c r="A16" s="49"/>
      <c r="B16" s="49"/>
      <c r="C16" s="60"/>
      <c r="D16" s="91">
        <f>'個PL'!D18</f>
        <v>1285</v>
      </c>
      <c r="E16" s="91">
        <f>'個PL'!E18</f>
        <v>1125</v>
      </c>
      <c r="F16" s="91">
        <f>'個PL'!F18</f>
        <v>1479</v>
      </c>
      <c r="G16" s="91">
        <f>'個PL'!G18</f>
        <v>1302</v>
      </c>
      <c r="H16" s="91">
        <f>'個PL'!H18</f>
        <v>1356</v>
      </c>
      <c r="I16" s="91">
        <f>'個PL'!I18</f>
        <v>882</v>
      </c>
      <c r="J16" s="91">
        <f>'個PL'!J18</f>
        <v>1480</v>
      </c>
      <c r="K16" s="92">
        <f>'個PL'!K18</f>
        <v>1612</v>
      </c>
      <c r="L16" s="92">
        <f>'個PL'!L18</f>
        <v>2000</v>
      </c>
    </row>
    <row r="17" spans="1:12" s="39" customFormat="1" ht="6.75" customHeight="1">
      <c r="A17" s="93"/>
      <c r="B17" s="93"/>
      <c r="C17" s="94"/>
      <c r="D17" s="95"/>
      <c r="E17" s="95"/>
      <c r="F17" s="95"/>
      <c r="G17" s="95"/>
      <c r="H17" s="95"/>
      <c r="I17" s="95"/>
      <c r="J17" s="96"/>
      <c r="K17" s="96"/>
      <c r="L17" s="96"/>
    </row>
    <row r="18" spans="1:12" s="39" customFormat="1" ht="9.75" customHeight="1">
      <c r="A18" s="97"/>
      <c r="B18" s="97"/>
      <c r="C18" s="98"/>
      <c r="D18" s="99"/>
      <c r="E18" s="99"/>
      <c r="F18" s="99"/>
      <c r="G18" s="99"/>
      <c r="H18" s="99"/>
      <c r="I18" s="48"/>
      <c r="J18" s="48"/>
      <c r="K18" s="48"/>
      <c r="L18" s="48" t="s">
        <v>76</v>
      </c>
    </row>
    <row r="19" spans="1:12" s="39" customFormat="1" ht="15" customHeight="1">
      <c r="A19" s="235" t="s">
        <v>51</v>
      </c>
      <c r="B19" s="235"/>
      <c r="C19" s="236" t="s">
        <v>52</v>
      </c>
      <c r="D19" s="237"/>
      <c r="E19" s="237"/>
      <c r="F19" s="237"/>
      <c r="G19" s="237"/>
      <c r="H19" s="237"/>
      <c r="I19" s="233"/>
      <c r="J19" s="234"/>
      <c r="K19" s="234"/>
      <c r="L19" s="234"/>
    </row>
    <row r="20" spans="1:12" s="39" customFormat="1" ht="15" customHeight="1">
      <c r="A20" s="44" t="s">
        <v>87</v>
      </c>
      <c r="B20" s="44"/>
      <c r="C20" s="82" t="s">
        <v>115</v>
      </c>
      <c r="D20" s="258">
        <f>'連PL'!D34/D33</f>
        <v>0.18663181414181318</v>
      </c>
      <c r="E20" s="258">
        <f>'連PL'!E34/E33</f>
        <v>0.1275593945090201</v>
      </c>
      <c r="F20" s="258">
        <f>'連PL'!F34/F33</f>
        <v>0.1483756782296658</v>
      </c>
      <c r="G20" s="258">
        <f>'連PL'!G34/G33</f>
        <v>0.12127501115679085</v>
      </c>
      <c r="H20" s="258">
        <f>'連PL'!H34/H33</f>
        <v>0.11390572061746203</v>
      </c>
      <c r="I20" s="258">
        <f>'連PL'!I34/I33</f>
        <v>0.07716043974508924</v>
      </c>
      <c r="J20" s="258">
        <f>'連PL'!J34/J33</f>
        <v>0.10851903307666998</v>
      </c>
      <c r="K20" s="259">
        <f>'連PL'!K34/K33</f>
        <v>0.12032710077457363</v>
      </c>
      <c r="L20" s="379"/>
    </row>
    <row r="21" spans="1:12" s="39" customFormat="1" ht="15" customHeight="1">
      <c r="A21" s="42"/>
      <c r="B21" s="42"/>
      <c r="C21" s="100"/>
      <c r="D21" s="290">
        <f>'個PL'!D28/D37</f>
        <v>0.17135045937947374</v>
      </c>
      <c r="E21" s="290">
        <f>'個PL'!E28/E37</f>
        <v>0.12804801977017063</v>
      </c>
      <c r="F21" s="290">
        <f>'個PL'!F28/F37</f>
        <v>0.1474226142012184</v>
      </c>
      <c r="G21" s="290">
        <f>'個PL'!G28/G37</f>
        <v>0.11886294297461404</v>
      </c>
      <c r="H21" s="290">
        <f>'個PL'!H28/H37</f>
        <v>0.1150145548490428</v>
      </c>
      <c r="I21" s="290">
        <f>'個PL'!I28/I37</f>
        <v>0.07116189253582396</v>
      </c>
      <c r="J21" s="290">
        <f>'個PL'!J28/J37</f>
        <v>0.11371252556085669</v>
      </c>
      <c r="K21" s="291">
        <f>'個PL'!K28/K37</f>
        <v>0.1165120182043338</v>
      </c>
      <c r="L21" s="380"/>
    </row>
    <row r="22" spans="1:12" s="39" customFormat="1" ht="15" customHeight="1">
      <c r="A22" s="44" t="s">
        <v>77</v>
      </c>
      <c r="B22" s="44"/>
      <c r="C22" s="70" t="s">
        <v>53</v>
      </c>
      <c r="D22" s="275">
        <f>'連PL'!D32/D32</f>
        <v>0.17146525646211613</v>
      </c>
      <c r="E22" s="275">
        <f>'連PL'!E32/E32</f>
        <v>0.14121077555002248</v>
      </c>
      <c r="F22" s="275">
        <f>'連PL'!F32/F32</f>
        <v>0.14871509111013861</v>
      </c>
      <c r="G22" s="275">
        <f>'連PL'!G32/G32</f>
        <v>0.13583652391871906</v>
      </c>
      <c r="H22" s="275">
        <f>'連PL'!H32/H32</f>
        <v>0.13882979794393333</v>
      </c>
      <c r="I22" s="275">
        <f>'連PL'!I32/I32</f>
        <v>0.12717886419325644</v>
      </c>
      <c r="J22" s="275">
        <f>'連PL'!J32/J32</f>
        <v>0.13601043430506896</v>
      </c>
      <c r="K22" s="270">
        <f>'連PL'!K32/K32</f>
        <v>0.13903982766966103</v>
      </c>
      <c r="L22" s="381"/>
    </row>
    <row r="23" spans="1:12" s="39" customFormat="1" ht="15" customHeight="1">
      <c r="A23" s="46"/>
      <c r="B23" s="46"/>
      <c r="C23" s="106"/>
      <c r="D23" s="271">
        <f>'個PL'!D27/D36</f>
        <v>0.15921672810280635</v>
      </c>
      <c r="E23" s="271">
        <f>'個PL'!E27/E36</f>
        <v>0.14281891027207885</v>
      </c>
      <c r="F23" s="271">
        <f>'個PL'!F27/F36</f>
        <v>0.1484162497445764</v>
      </c>
      <c r="G23" s="271">
        <f>'個PL'!G27/G36</f>
        <v>0.13394441518336794</v>
      </c>
      <c r="H23" s="271">
        <f>'個PL'!H27/H36</f>
        <v>0.1369841358626422</v>
      </c>
      <c r="I23" s="271">
        <f>'個PL'!I27/I36</f>
        <v>0.1170984491273423</v>
      </c>
      <c r="J23" s="271">
        <f>'個PL'!J27/J36</f>
        <v>0.13606778331679414</v>
      </c>
      <c r="K23" s="261">
        <f>'個PL'!K27/K36</f>
        <v>0.13247872871059393</v>
      </c>
      <c r="L23" s="382"/>
    </row>
    <row r="24" spans="1:11" s="19" customFormat="1" ht="10.5" customHeight="1">
      <c r="A24" s="42"/>
      <c r="B24" s="65" t="s">
        <v>88</v>
      </c>
      <c r="C24" s="42"/>
      <c r="D24" s="61"/>
      <c r="E24" s="61"/>
      <c r="F24" s="61"/>
      <c r="G24" s="61"/>
      <c r="H24" s="61"/>
      <c r="I24" s="62"/>
      <c r="J24" s="62"/>
      <c r="K24" s="62"/>
    </row>
    <row r="25" spans="1:11" s="19" customFormat="1" ht="10.5" customHeight="1">
      <c r="A25" s="42"/>
      <c r="B25" s="65" t="s">
        <v>78</v>
      </c>
      <c r="C25" s="42"/>
      <c r="D25" s="61"/>
      <c r="E25" s="61"/>
      <c r="F25" s="61"/>
      <c r="G25" s="61"/>
      <c r="H25" s="61"/>
      <c r="I25" s="62"/>
      <c r="J25" s="62"/>
      <c r="K25" s="62"/>
    </row>
    <row r="26" spans="1:11" s="19" customFormat="1" ht="9.75" customHeight="1">
      <c r="A26" s="9"/>
      <c r="B26" s="9"/>
      <c r="C26" s="21"/>
      <c r="D26" s="66"/>
      <c r="E26" s="66"/>
      <c r="F26" s="66"/>
      <c r="G26" s="66"/>
      <c r="H26" s="66"/>
      <c r="I26" s="48"/>
      <c r="J26" s="48"/>
      <c r="K26" s="48"/>
    </row>
    <row r="27" s="19" customFormat="1" ht="13.5" customHeight="1"/>
    <row r="28" s="19" customFormat="1" ht="13.5" customHeight="1"/>
    <row r="29" s="19" customFormat="1" ht="13.5" customHeight="1"/>
    <row r="30" spans="2:11" s="19" customFormat="1" ht="10.5">
      <c r="B30" s="19" t="s">
        <v>345</v>
      </c>
      <c r="D30" s="164">
        <v>2005</v>
      </c>
      <c r="E30" s="164">
        <v>2006</v>
      </c>
      <c r="F30" s="164">
        <v>2007</v>
      </c>
      <c r="G30" s="164">
        <v>2008</v>
      </c>
      <c r="H30" s="164">
        <v>2009</v>
      </c>
      <c r="I30" s="164">
        <v>2010</v>
      </c>
      <c r="J30" s="164">
        <v>2011</v>
      </c>
      <c r="K30" s="164">
        <v>2012</v>
      </c>
    </row>
    <row r="31" s="19" customFormat="1" ht="10.5">
      <c r="B31" s="19" t="s">
        <v>346</v>
      </c>
    </row>
    <row r="32" spans="2:11" s="39" customFormat="1" ht="11.25">
      <c r="B32" s="284" t="s">
        <v>342</v>
      </c>
      <c r="C32" s="34"/>
      <c r="D32" s="285">
        <f>('連BS'!C43+'連BS'!D43)/2</f>
        <v>16165.409</v>
      </c>
      <c r="E32" s="285">
        <f>('連BS'!D43+'連BS'!E43)/2</f>
        <v>17237.431</v>
      </c>
      <c r="F32" s="285">
        <f>('連BS'!E43+'連BS'!F43)/2</f>
        <v>18208.703500000003</v>
      </c>
      <c r="G32" s="285">
        <f>('連BS'!F43+'連BS'!G43)/2</f>
        <v>18683.2225</v>
      </c>
      <c r="H32" s="285">
        <f>('連BS'!G43+'連BS'!H43)/2</f>
        <v>18947.4885</v>
      </c>
      <c r="I32" s="285">
        <f>('連BS'!H43+'連BS'!I43)/2</f>
        <v>19848.1565</v>
      </c>
      <c r="J32" s="285">
        <f>('連BS'!I43+'連BS'!J43)/2</f>
        <v>21549.299787</v>
      </c>
      <c r="K32" s="285">
        <f>('連BS'!J43+'連BS'!K43)/2</f>
        <v>24819.872023999997</v>
      </c>
    </row>
    <row r="33" spans="2:11" s="39" customFormat="1" ht="11.25">
      <c r="B33" s="284" t="s">
        <v>277</v>
      </c>
      <c r="C33" s="34"/>
      <c r="D33" s="286">
        <f>('連BS-2'!C52+'連BS-2'!D52)/2</f>
        <v>8100.799999999999</v>
      </c>
      <c r="E33" s="286">
        <f>('連BS-2'!D52+'連BS-2'!E52)/2</f>
        <v>9289.453</v>
      </c>
      <c r="F33" s="286">
        <f>('連BS-2'!E52+'連BS-2'!F52)/2</f>
        <v>10351.581999999999</v>
      </c>
      <c r="G33" s="286">
        <f>('連BS-2'!F52+'連BS-2'!G52)/2</f>
        <v>11337.2655</v>
      </c>
      <c r="H33" s="286">
        <f>('連BS-2'!G52+'連BS-2'!H52)/2</f>
        <v>12225.918</v>
      </c>
      <c r="I33" s="286">
        <f>('連BS-2'!H52+'連BS-2'!I52)/2</f>
        <v>12926.1705</v>
      </c>
      <c r="J33" s="286">
        <f>('連BS-2'!I52+'連BS-2'!J52)/2</f>
        <v>13607.4743585</v>
      </c>
      <c r="K33" s="286">
        <f>('連BS-2'!J52+'連BS-2'!K52)/2</f>
        <v>14491.0810015</v>
      </c>
    </row>
    <row r="34" s="39" customFormat="1" ht="10.5"/>
    <row r="35" s="39" customFormat="1" ht="10.5">
      <c r="B35" s="39" t="s">
        <v>347</v>
      </c>
    </row>
    <row r="36" spans="2:11" s="39" customFormat="1" ht="10.5">
      <c r="B36" s="284" t="s">
        <v>342</v>
      </c>
      <c r="D36" s="289">
        <f>('個PL'!C34+'個PL'!D34)/2</f>
        <v>15109.185000000001</v>
      </c>
      <c r="E36" s="289">
        <f>('個PL'!D34+'個PL'!E34)/2</f>
        <v>16466.881</v>
      </c>
      <c r="F36" s="289">
        <f>('個PL'!E34+'個PL'!F34)/2</f>
        <v>17759.713</v>
      </c>
      <c r="G36" s="289">
        <f>('個PL'!F34+'個PL'!G34)/2</f>
        <v>18147.9235</v>
      </c>
      <c r="H36" s="289">
        <f>('個PL'!G34+'個PL'!H34)/2</f>
        <v>18566.3105</v>
      </c>
      <c r="I36" s="289">
        <f>('個PL'!H34+'個PL'!I34)/2</f>
        <v>19660.286</v>
      </c>
      <c r="J36" s="289">
        <f>('個PL'!I34+'個PL'!J34)/2</f>
        <v>21343.764932500002</v>
      </c>
      <c r="K36" s="289">
        <f>('個PL'!J34+'個PL'!K34)/2</f>
        <v>24555.7176285</v>
      </c>
    </row>
    <row r="37" spans="2:16" s="39" customFormat="1" ht="11.25">
      <c r="B37" s="284" t="s">
        <v>277</v>
      </c>
      <c r="D37" s="289">
        <f>('個PL'!C38+'個PL'!D38)/2</f>
        <v>7503.8724999999995</v>
      </c>
      <c r="E37" s="289">
        <f>('個PL'!D38+'個PL'!E38)/2</f>
        <v>8793.045</v>
      </c>
      <c r="F37" s="289">
        <f>('個PL'!E38+'個PL'!F38)/2</f>
        <v>10035.0615</v>
      </c>
      <c r="G37" s="289">
        <f>('個PL'!F38+'個PL'!G38)/2</f>
        <v>10957.216499999999</v>
      </c>
      <c r="H37" s="289">
        <f>('個PL'!G38+'個PL'!H38)/2</f>
        <v>11792.976999999999</v>
      </c>
      <c r="I37" s="289">
        <f>('個PL'!H38+'個PL'!I38)/2</f>
        <v>12407.5115</v>
      </c>
      <c r="J37" s="289">
        <f>('個PL'!I38+'個PL'!J38)/2</f>
        <v>13020.9546635</v>
      </c>
      <c r="K37" s="289">
        <f>('個PL'!J38+'個PL'!K38)/2</f>
        <v>13841.17006</v>
      </c>
      <c r="P37" s="85"/>
    </row>
    <row r="38" s="41" customFormat="1" ht="11.25"/>
    <row r="39" s="41" customFormat="1" ht="11.25"/>
    <row r="40" s="41" customFormat="1" ht="11.25"/>
    <row r="41" s="41" customFormat="1" ht="11.25"/>
    <row r="42" s="41" customFormat="1" ht="11.25"/>
    <row r="43" spans="4:11" ht="13.5">
      <c r="D43" s="41"/>
      <c r="E43" s="41"/>
      <c r="F43" s="41"/>
      <c r="G43" s="41"/>
      <c r="H43" s="41"/>
      <c r="I43" s="41"/>
      <c r="J43" s="41"/>
      <c r="K43" s="41"/>
    </row>
    <row r="44" spans="4:11" ht="13.5">
      <c r="D44" s="41"/>
      <c r="E44" s="41"/>
      <c r="F44" s="41"/>
      <c r="G44" s="41"/>
      <c r="H44" s="41"/>
      <c r="I44" s="41"/>
      <c r="J44" s="41"/>
      <c r="K44" s="41"/>
    </row>
    <row r="45" spans="4:11" ht="13.5">
      <c r="D45" s="41"/>
      <c r="E45" s="41"/>
      <c r="F45" s="41"/>
      <c r="G45" s="41"/>
      <c r="H45" s="41"/>
      <c r="I45" s="41"/>
      <c r="J45" s="41"/>
      <c r="K45" s="41"/>
    </row>
    <row r="46" spans="4:11" ht="13.5">
      <c r="D46" s="41"/>
      <c r="E46" s="41"/>
      <c r="F46" s="41"/>
      <c r="G46" s="41"/>
      <c r="H46" s="41"/>
      <c r="I46" s="41"/>
      <c r="J46" s="41"/>
      <c r="K46" s="41"/>
    </row>
    <row r="47" spans="4:11" ht="13.5">
      <c r="D47" s="41"/>
      <c r="E47" s="41"/>
      <c r="F47" s="41"/>
      <c r="G47" s="41"/>
      <c r="H47" s="41"/>
      <c r="I47" s="41"/>
      <c r="J47" s="41"/>
      <c r="K47" s="41"/>
    </row>
    <row r="48" spans="4:11" ht="13.5">
      <c r="D48" s="41"/>
      <c r="E48" s="41"/>
      <c r="F48" s="41"/>
      <c r="G48" s="41"/>
      <c r="H48" s="41"/>
      <c r="I48" s="41"/>
      <c r="J48" s="41"/>
      <c r="K48" s="41"/>
    </row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P37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00390625" style="35" customWidth="1"/>
    <col min="2" max="2" width="22.875" style="35" customWidth="1"/>
    <col min="3" max="3" width="29.50390625" style="35" customWidth="1"/>
    <col min="4" max="12" width="8.625" style="35" customWidth="1"/>
    <col min="13" max="16384" width="9.00390625" style="35" customWidth="1"/>
  </cols>
  <sheetData>
    <row r="1" ht="13.5" customHeight="1"/>
    <row r="2" spans="1:12" ht="22.5" customHeight="1">
      <c r="A2" s="179"/>
      <c r="B2" s="36" t="s">
        <v>304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0" customFormat="1" ht="22.5" customHeight="1">
      <c r="A3" s="47"/>
      <c r="B3" s="14" t="s">
        <v>327</v>
      </c>
      <c r="C3" s="43"/>
      <c r="D3" s="14" t="s">
        <v>421</v>
      </c>
      <c r="E3" s="43"/>
      <c r="F3" s="43"/>
      <c r="G3" s="43"/>
      <c r="H3" s="43"/>
      <c r="I3" s="43"/>
      <c r="J3" s="43"/>
      <c r="K3" s="43"/>
      <c r="L3" s="16"/>
    </row>
    <row r="4" spans="1:11" s="39" customFormat="1" ht="10.5">
      <c r="A4" s="38"/>
      <c r="B4" s="38"/>
      <c r="C4" s="38"/>
      <c r="D4" s="38"/>
      <c r="E4" s="38"/>
      <c r="F4" s="38"/>
      <c r="G4" s="38"/>
      <c r="H4" s="38"/>
      <c r="I4" s="48"/>
      <c r="J4" s="48"/>
      <c r="K4" s="48"/>
    </row>
    <row r="5" spans="1:12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5">
        <v>2012</v>
      </c>
      <c r="L5" s="165" t="s">
        <v>453</v>
      </c>
    </row>
    <row r="6" spans="1:12" s="39" customFormat="1" ht="15" customHeight="1">
      <c r="A6" s="231" t="s">
        <v>279</v>
      </c>
      <c r="B6" s="231"/>
      <c r="C6" s="232" t="s">
        <v>116</v>
      </c>
      <c r="D6" s="233"/>
      <c r="E6" s="233"/>
      <c r="F6" s="233"/>
      <c r="G6" s="233"/>
      <c r="H6" s="233"/>
      <c r="I6" s="233"/>
      <c r="J6" s="233"/>
      <c r="K6" s="234"/>
      <c r="L6" s="234"/>
    </row>
    <row r="7" spans="1:12" s="39" customFormat="1" ht="20.25" customHeight="1">
      <c r="A7" s="67" t="s">
        <v>209</v>
      </c>
      <c r="B7" s="67"/>
      <c r="C7" s="68" t="s">
        <v>422</v>
      </c>
      <c r="D7" s="69">
        <v>8100</v>
      </c>
      <c r="E7" s="69">
        <v>16200</v>
      </c>
      <c r="F7" s="69">
        <v>16200</v>
      </c>
      <c r="G7" s="69">
        <v>16200</v>
      </c>
      <c r="H7" s="69">
        <v>16200</v>
      </c>
      <c r="I7" s="69">
        <v>16200</v>
      </c>
      <c r="J7" s="69">
        <v>16200</v>
      </c>
      <c r="K7" s="388">
        <v>16200</v>
      </c>
      <c r="L7" s="388">
        <v>16200</v>
      </c>
    </row>
    <row r="8" spans="1:12" s="19" customFormat="1" ht="15" customHeight="1">
      <c r="A8" s="42" t="s">
        <v>343</v>
      </c>
      <c r="B8" s="42"/>
      <c r="C8" s="70" t="s">
        <v>423</v>
      </c>
      <c r="D8" s="277">
        <v>30</v>
      </c>
      <c r="E8" s="277">
        <v>18</v>
      </c>
      <c r="F8" s="277">
        <v>25</v>
      </c>
      <c r="G8" s="277">
        <v>30</v>
      </c>
      <c r="H8" s="277">
        <v>30</v>
      </c>
      <c r="I8" s="387">
        <v>40</v>
      </c>
      <c r="J8" s="387">
        <v>40</v>
      </c>
      <c r="K8" s="389">
        <v>35</v>
      </c>
      <c r="L8" s="389">
        <v>35</v>
      </c>
    </row>
    <row r="9" spans="1:12" s="39" customFormat="1" ht="15" customHeight="1">
      <c r="A9" s="50" t="s">
        <v>426</v>
      </c>
      <c r="B9" s="50"/>
      <c r="C9" s="51" t="s">
        <v>424</v>
      </c>
      <c r="D9" s="72">
        <v>179.11</v>
      </c>
      <c r="E9" s="72">
        <v>73.15</v>
      </c>
      <c r="F9" s="72">
        <v>94.82</v>
      </c>
      <c r="G9" s="72">
        <v>84.87</v>
      </c>
      <c r="H9" s="72">
        <v>85.96</v>
      </c>
      <c r="I9" s="72">
        <v>61.57</v>
      </c>
      <c r="J9" s="449">
        <v>90.69</v>
      </c>
      <c r="K9" s="383">
        <v>107.64</v>
      </c>
      <c r="L9" s="390">
        <f>'連PL'!L34*1000/L7</f>
        <v>132.71604938271605</v>
      </c>
    </row>
    <row r="10" spans="1:12" s="39" customFormat="1" ht="15" customHeight="1">
      <c r="A10" s="54"/>
      <c r="B10" s="54"/>
      <c r="C10" s="55"/>
      <c r="D10" s="73">
        <v>151.97</v>
      </c>
      <c r="E10" s="73">
        <v>69.51</v>
      </c>
      <c r="F10" s="73">
        <v>91.33</v>
      </c>
      <c r="G10" s="73">
        <v>80.4</v>
      </c>
      <c r="H10" s="73">
        <v>83.73</v>
      </c>
      <c r="I10" s="73">
        <v>54.5</v>
      </c>
      <c r="J10" s="450">
        <v>91.4</v>
      </c>
      <c r="K10" s="384">
        <v>99.55</v>
      </c>
      <c r="L10" s="391">
        <f>'個PL'!L28*1000/'投資-2'!L7</f>
        <v>123.45679012345678</v>
      </c>
    </row>
    <row r="11" spans="1:12" s="39" customFormat="1" ht="15" customHeight="1">
      <c r="A11" s="49" t="s">
        <v>427</v>
      </c>
      <c r="B11" s="49"/>
      <c r="C11" s="60" t="s">
        <v>425</v>
      </c>
      <c r="D11" s="74">
        <v>1073.62</v>
      </c>
      <c r="E11" s="74">
        <v>606.4</v>
      </c>
      <c r="F11" s="74">
        <v>671.73</v>
      </c>
      <c r="G11" s="74">
        <v>728.01</v>
      </c>
      <c r="H11" s="74">
        <v>781.36</v>
      </c>
      <c r="I11" s="74">
        <v>814.46</v>
      </c>
      <c r="J11" s="451">
        <v>865.48</v>
      </c>
      <c r="K11" s="385">
        <v>923.56</v>
      </c>
      <c r="L11" s="392"/>
    </row>
    <row r="12" spans="1:12" s="39" customFormat="1" ht="15" customHeight="1">
      <c r="A12" s="63"/>
      <c r="B12" s="63"/>
      <c r="C12" s="64"/>
      <c r="D12" s="75">
        <v>987.26</v>
      </c>
      <c r="E12" s="75">
        <v>588.67</v>
      </c>
      <c r="F12" s="75">
        <v>650.38</v>
      </c>
      <c r="G12" s="75">
        <v>702.44</v>
      </c>
      <c r="H12" s="75">
        <v>753.48</v>
      </c>
      <c r="I12" s="75">
        <v>778.31</v>
      </c>
      <c r="J12" s="452">
        <v>829.22</v>
      </c>
      <c r="K12" s="386">
        <v>879.58</v>
      </c>
      <c r="L12" s="393"/>
    </row>
    <row r="13" spans="1:12" s="19" customFormat="1" ht="10.5" customHeight="1">
      <c r="A13" s="42"/>
      <c r="B13" s="65"/>
      <c r="C13" s="42"/>
      <c r="D13" s="61"/>
      <c r="E13" s="61"/>
      <c r="F13" s="61"/>
      <c r="G13" s="61"/>
      <c r="H13" s="61"/>
      <c r="I13" s="61"/>
      <c r="J13" s="62"/>
      <c r="K13" s="62"/>
      <c r="L13" s="62"/>
    </row>
    <row r="14" spans="1:12" s="19" customFormat="1" ht="9.75" customHeight="1">
      <c r="A14" s="9"/>
      <c r="B14" s="9"/>
      <c r="C14" s="21"/>
      <c r="D14" s="66"/>
      <c r="E14" s="66"/>
      <c r="F14" s="66"/>
      <c r="G14" s="66"/>
      <c r="H14" s="66"/>
      <c r="I14" s="48"/>
      <c r="J14" s="48"/>
      <c r="K14" s="48"/>
      <c r="L14" s="48"/>
    </row>
    <row r="15" spans="1:12" s="39" customFormat="1" ht="15" customHeight="1">
      <c r="A15" s="231" t="s">
        <v>280</v>
      </c>
      <c r="B15" s="231"/>
      <c r="C15" s="232" t="s">
        <v>117</v>
      </c>
      <c r="D15" s="233"/>
      <c r="E15" s="233"/>
      <c r="F15" s="233"/>
      <c r="G15" s="233"/>
      <c r="H15" s="233"/>
      <c r="I15" s="233"/>
      <c r="J15" s="234"/>
      <c r="K15" s="234"/>
      <c r="L15" s="234"/>
    </row>
    <row r="16" spans="1:12" s="39" customFormat="1" ht="15" customHeight="1">
      <c r="A16" s="76" t="s">
        <v>210</v>
      </c>
      <c r="B16" s="76"/>
      <c r="C16" s="77" t="s">
        <v>79</v>
      </c>
      <c r="D16" s="78">
        <v>1785</v>
      </c>
      <c r="E16" s="78">
        <v>1658</v>
      </c>
      <c r="F16" s="78">
        <v>1026</v>
      </c>
      <c r="G16" s="78">
        <v>592</v>
      </c>
      <c r="H16" s="78">
        <v>570</v>
      </c>
      <c r="I16" s="78">
        <v>640</v>
      </c>
      <c r="J16" s="78">
        <v>1230</v>
      </c>
      <c r="K16" s="79">
        <v>1193</v>
      </c>
      <c r="L16" s="394"/>
    </row>
    <row r="17" spans="1:12" s="39" customFormat="1" ht="15" customHeight="1">
      <c r="A17" s="42" t="s">
        <v>208</v>
      </c>
      <c r="B17" s="42"/>
      <c r="C17" s="80" t="s">
        <v>80</v>
      </c>
      <c r="D17" s="71">
        <f aca="true" t="shared" si="0" ref="D17:I17">D7*D16/1000</f>
        <v>14458.5</v>
      </c>
      <c r="E17" s="71">
        <f t="shared" si="0"/>
        <v>26859.6</v>
      </c>
      <c r="F17" s="71">
        <f t="shared" si="0"/>
        <v>16621.2</v>
      </c>
      <c r="G17" s="71">
        <f t="shared" si="0"/>
        <v>9590.4</v>
      </c>
      <c r="H17" s="71">
        <f t="shared" si="0"/>
        <v>9234</v>
      </c>
      <c r="I17" s="71">
        <f t="shared" si="0"/>
        <v>10368</v>
      </c>
      <c r="J17" s="71">
        <f>J7*J16/1000</f>
        <v>19926</v>
      </c>
      <c r="K17" s="81">
        <f>K7*K16/1000</f>
        <v>19326.6</v>
      </c>
      <c r="L17" s="395"/>
    </row>
    <row r="18" spans="1:12" s="19" customFormat="1" ht="15" customHeight="1">
      <c r="A18" s="44" t="s">
        <v>81</v>
      </c>
      <c r="B18" s="44"/>
      <c r="C18" s="82" t="s">
        <v>82</v>
      </c>
      <c r="D18" s="58">
        <f aca="true" t="shared" si="1" ref="D18:I18">D16/D9</f>
        <v>9.965942716766232</v>
      </c>
      <c r="E18" s="58">
        <f t="shared" si="1"/>
        <v>22.665755297334243</v>
      </c>
      <c r="F18" s="58">
        <f t="shared" si="1"/>
        <v>10.820502003796667</v>
      </c>
      <c r="G18" s="58">
        <f t="shared" si="1"/>
        <v>6.975374101567103</v>
      </c>
      <c r="H18" s="58">
        <f t="shared" si="1"/>
        <v>6.630991158678456</v>
      </c>
      <c r="I18" s="58">
        <f t="shared" si="1"/>
        <v>10.394672730225759</v>
      </c>
      <c r="J18" s="58">
        <f>J16/J9</f>
        <v>13.562686073436984</v>
      </c>
      <c r="K18" s="59">
        <f>K16/K9</f>
        <v>11.083240431066518</v>
      </c>
      <c r="L18" s="374"/>
    </row>
    <row r="19" spans="1:12" s="19" customFormat="1" ht="15" customHeight="1">
      <c r="A19" s="76"/>
      <c r="B19" s="76"/>
      <c r="C19" s="77"/>
      <c r="D19" s="104">
        <f aca="true" t="shared" si="2" ref="D19:I19">D16/D10</f>
        <v>11.745739290649471</v>
      </c>
      <c r="E19" s="104">
        <f t="shared" si="2"/>
        <v>23.852683067184575</v>
      </c>
      <c r="F19" s="104">
        <f t="shared" si="2"/>
        <v>11.233986641848244</v>
      </c>
      <c r="G19" s="104">
        <f t="shared" si="2"/>
        <v>7.363184079601989</v>
      </c>
      <c r="H19" s="104">
        <f t="shared" si="2"/>
        <v>6.80759584378359</v>
      </c>
      <c r="I19" s="104">
        <f t="shared" si="2"/>
        <v>11.743119266055047</v>
      </c>
      <c r="J19" s="104">
        <f>J16/J10</f>
        <v>13.457330415754923</v>
      </c>
      <c r="K19" s="105">
        <f>K16/K10</f>
        <v>11.98392767453541</v>
      </c>
      <c r="L19" s="373"/>
    </row>
    <row r="20" spans="1:12" s="19" customFormat="1" ht="15" customHeight="1">
      <c r="A20" s="42" t="s">
        <v>83</v>
      </c>
      <c r="B20" s="42"/>
      <c r="C20" s="70" t="s">
        <v>84</v>
      </c>
      <c r="D20" s="279">
        <f aca="true" t="shared" si="3" ref="D20:I20">D16/D11</f>
        <v>1.66259942996591</v>
      </c>
      <c r="E20" s="279">
        <f t="shared" si="3"/>
        <v>2.734168865435356</v>
      </c>
      <c r="F20" s="279">
        <f t="shared" si="3"/>
        <v>1.5273994015452637</v>
      </c>
      <c r="G20" s="279">
        <f t="shared" si="3"/>
        <v>0.8131756431917144</v>
      </c>
      <c r="H20" s="279">
        <f t="shared" si="3"/>
        <v>0.7294972867820211</v>
      </c>
      <c r="I20" s="279">
        <f t="shared" si="3"/>
        <v>0.7857967242099059</v>
      </c>
      <c r="J20" s="279">
        <f>J16/J11</f>
        <v>1.4211766880806027</v>
      </c>
      <c r="K20" s="276">
        <f>K16/K11</f>
        <v>1.2917406557235047</v>
      </c>
      <c r="L20" s="396"/>
    </row>
    <row r="21" spans="1:12" s="19" customFormat="1" ht="15" customHeight="1">
      <c r="A21" s="76"/>
      <c r="B21" s="76"/>
      <c r="C21" s="77"/>
      <c r="D21" s="280">
        <f aca="true" t="shared" si="4" ref="D21:I21">D16/D12</f>
        <v>1.8080343577173186</v>
      </c>
      <c r="E21" s="280">
        <f t="shared" si="4"/>
        <v>2.8165185927599508</v>
      </c>
      <c r="F21" s="280">
        <f t="shared" si="4"/>
        <v>1.5775392847258527</v>
      </c>
      <c r="G21" s="280">
        <f t="shared" si="4"/>
        <v>0.842776607254712</v>
      </c>
      <c r="H21" s="280">
        <f t="shared" si="4"/>
        <v>0.7564898869246696</v>
      </c>
      <c r="I21" s="280">
        <f t="shared" si="4"/>
        <v>0.8222944585062508</v>
      </c>
      <c r="J21" s="280">
        <f>J16/J12</f>
        <v>1.4833216757917078</v>
      </c>
      <c r="K21" s="281">
        <f>K16/K12</f>
        <v>1.3563291570977056</v>
      </c>
      <c r="L21" s="397"/>
    </row>
    <row r="22" spans="1:12" s="19" customFormat="1" ht="15" customHeight="1">
      <c r="A22" s="44" t="s">
        <v>291</v>
      </c>
      <c r="B22" s="44"/>
      <c r="C22" s="82" t="s">
        <v>118</v>
      </c>
      <c r="D22" s="258">
        <f aca="true" t="shared" si="5" ref="D22:I22">D8/D9</f>
        <v>0.16749483557590306</v>
      </c>
      <c r="E22" s="258">
        <f t="shared" si="5"/>
        <v>0.24606971975393027</v>
      </c>
      <c r="F22" s="258">
        <f t="shared" si="5"/>
        <v>0.2636574562328623</v>
      </c>
      <c r="G22" s="258">
        <f t="shared" si="5"/>
        <v>0.3534817956875221</v>
      </c>
      <c r="H22" s="258">
        <f t="shared" si="5"/>
        <v>0.3489995346672871</v>
      </c>
      <c r="I22" s="258">
        <f t="shared" si="5"/>
        <v>0.6496670456391099</v>
      </c>
      <c r="J22" s="258">
        <f>J8/J9</f>
        <v>0.4410629617377881</v>
      </c>
      <c r="K22" s="259">
        <f>K8/K9</f>
        <v>0.32515793385358605</v>
      </c>
      <c r="L22" s="259">
        <f>L8/L9</f>
        <v>0.26372093023255816</v>
      </c>
    </row>
    <row r="23" spans="1:12" s="19" customFormat="1" ht="15" customHeight="1">
      <c r="A23" s="42"/>
      <c r="B23" s="42"/>
      <c r="C23" s="70"/>
      <c r="D23" s="269">
        <f aca="true" t="shared" si="6" ref="D23:I23">D8/D10</f>
        <v>0.19740738303612554</v>
      </c>
      <c r="E23" s="269">
        <f t="shared" si="6"/>
        <v>0.2589555459646094</v>
      </c>
      <c r="F23" s="269">
        <f t="shared" si="6"/>
        <v>0.27373261797875836</v>
      </c>
      <c r="G23" s="269">
        <f t="shared" si="6"/>
        <v>0.3731343283582089</v>
      </c>
      <c r="H23" s="269">
        <f t="shared" si="6"/>
        <v>0.35829451809387314</v>
      </c>
      <c r="I23" s="269">
        <f t="shared" si="6"/>
        <v>0.7339449541284404</v>
      </c>
      <c r="J23" s="269">
        <f>J8/J10</f>
        <v>0.437636761487965</v>
      </c>
      <c r="K23" s="270">
        <f>K8/K10</f>
        <v>0.3515821195379207</v>
      </c>
      <c r="L23" s="270">
        <f>L8/L10</f>
        <v>0.28350000000000003</v>
      </c>
    </row>
    <row r="24" spans="1:12" s="19" customFormat="1" ht="15" customHeight="1">
      <c r="A24" s="83" t="s">
        <v>292</v>
      </c>
      <c r="B24" s="83"/>
      <c r="C24" s="84" t="s">
        <v>85</v>
      </c>
      <c r="D24" s="282">
        <f aca="true" t="shared" si="7" ref="D24:I24">D8/D16</f>
        <v>0.01680672268907563</v>
      </c>
      <c r="E24" s="282">
        <f t="shared" si="7"/>
        <v>0.010856453558504222</v>
      </c>
      <c r="F24" s="282">
        <f t="shared" si="7"/>
        <v>0.024366471734892786</v>
      </c>
      <c r="G24" s="282">
        <f t="shared" si="7"/>
        <v>0.05067567567567568</v>
      </c>
      <c r="H24" s="282">
        <f t="shared" si="7"/>
        <v>0.05263157894736842</v>
      </c>
      <c r="I24" s="282">
        <f t="shared" si="7"/>
        <v>0.0625</v>
      </c>
      <c r="J24" s="282">
        <f>J8/J16</f>
        <v>0.032520325203252036</v>
      </c>
      <c r="K24" s="283">
        <f>K8/K16</f>
        <v>0.02933780385582565</v>
      </c>
      <c r="L24" s="398"/>
    </row>
    <row r="25" spans="1:11" s="19" customFormat="1" ht="10.5" customHeight="1">
      <c r="A25" s="42"/>
      <c r="B25" s="65" t="s">
        <v>54</v>
      </c>
      <c r="D25" s="61"/>
      <c r="E25" s="61"/>
      <c r="F25" s="61"/>
      <c r="G25" s="61"/>
      <c r="H25" s="61"/>
      <c r="I25" s="62"/>
      <c r="J25" s="62"/>
      <c r="K25" s="62"/>
    </row>
    <row r="26" spans="1:11" s="19" customFormat="1" ht="10.5" customHeight="1">
      <c r="A26" s="42"/>
      <c r="B26" s="65" t="s">
        <v>56</v>
      </c>
      <c r="D26" s="61"/>
      <c r="E26" s="61"/>
      <c r="F26" s="61"/>
      <c r="G26" s="61"/>
      <c r="H26" s="61"/>
      <c r="I26" s="62"/>
      <c r="J26" s="62"/>
      <c r="K26" s="62"/>
    </row>
    <row r="27" spans="1:11" s="19" customFormat="1" ht="10.5" customHeight="1">
      <c r="A27" s="42"/>
      <c r="B27" s="65" t="s">
        <v>55</v>
      </c>
      <c r="D27" s="61"/>
      <c r="E27" s="61"/>
      <c r="F27" s="61"/>
      <c r="G27" s="61"/>
      <c r="H27" s="61"/>
      <c r="I27" s="62"/>
      <c r="J27" s="62"/>
      <c r="K27" s="62"/>
    </row>
    <row r="28" s="39" customFormat="1" ht="10.5">
      <c r="B28" s="65" t="s">
        <v>344</v>
      </c>
    </row>
    <row r="29" s="39" customFormat="1" ht="10.5"/>
    <row r="30" s="39" customFormat="1" ht="10.5"/>
    <row r="31" s="39" customFormat="1" ht="10.5"/>
    <row r="32" s="39" customFormat="1" ht="11.25">
      <c r="P32" s="85"/>
    </row>
    <row r="33" spans="2:11" s="41" customFormat="1" ht="13.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s="41" customFormat="1" ht="13.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s="41" customFormat="1" ht="13.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s="41" customFormat="1" ht="13.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s="41" customFormat="1" ht="13.5">
      <c r="B37" s="35"/>
      <c r="C37" s="35"/>
      <c r="D37" s="35"/>
      <c r="E37" s="35"/>
      <c r="F37" s="35"/>
      <c r="G37" s="35"/>
      <c r="H37" s="35"/>
      <c r="I37" s="35"/>
      <c r="J37" s="35"/>
      <c r="K37" s="35"/>
    </row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S62"/>
  <sheetViews>
    <sheetView showGridLines="0" view="pageBreakPreview" zoomScaleNormal="75" zoomScaleSheetLayoutView="100" workbookViewId="0" topLeftCell="A1">
      <selection activeCell="B2" sqref="B2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9"/>
      <c r="B4" s="400" t="s">
        <v>428</v>
      </c>
      <c r="C4" s="401"/>
      <c r="D4" s="401"/>
      <c r="E4" s="401"/>
      <c r="F4" s="401"/>
      <c r="G4" s="401"/>
      <c r="H4" s="402"/>
      <c r="I4" s="402"/>
      <c r="J4" s="399"/>
      <c r="K4" s="400" t="s">
        <v>429</v>
      </c>
      <c r="L4" s="401"/>
      <c r="M4" s="401"/>
      <c r="N4" s="401"/>
      <c r="O4" s="401"/>
      <c r="P4" s="401"/>
      <c r="Q4" s="402"/>
      <c r="R4" s="402"/>
      <c r="S4" s="399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403"/>
      <c r="E6" s="403"/>
      <c r="F6" s="403"/>
      <c r="G6" s="403"/>
      <c r="H6" s="403"/>
      <c r="I6" s="403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404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9"/>
      <c r="B24" s="400" t="s">
        <v>430</v>
      </c>
      <c r="C24" s="401"/>
      <c r="D24" s="401"/>
      <c r="E24" s="401"/>
      <c r="F24" s="401"/>
      <c r="G24" s="401"/>
      <c r="H24" s="402"/>
      <c r="I24" s="402"/>
      <c r="J24" s="399"/>
      <c r="K24" s="400" t="s">
        <v>431</v>
      </c>
      <c r="L24" s="401"/>
      <c r="M24" s="401"/>
      <c r="N24" s="401"/>
      <c r="O24" s="401"/>
      <c r="P24" s="401"/>
      <c r="Q24" s="402"/>
      <c r="R24" s="402"/>
      <c r="S24" s="399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20"/>
      <c r="C26" s="24"/>
      <c r="D26" s="403"/>
      <c r="E26" s="403"/>
      <c r="F26" s="403"/>
      <c r="G26" s="403"/>
      <c r="H26" s="403"/>
      <c r="I26" s="403"/>
      <c r="J26" s="20"/>
      <c r="K26" s="246"/>
      <c r="L26" s="246"/>
      <c r="S26" s="20"/>
    </row>
    <row r="27" spans="1:19" s="154" customFormat="1" ht="15" customHeight="1">
      <c r="A27" s="20"/>
      <c r="B27" s="20"/>
      <c r="C27" s="24"/>
      <c r="D27" s="159"/>
      <c r="E27" s="159"/>
      <c r="F27" s="159"/>
      <c r="G27" s="159"/>
      <c r="H27" s="159"/>
      <c r="I27" s="159"/>
      <c r="J27" s="20"/>
      <c r="K27" s="160"/>
      <c r="L27" s="160"/>
      <c r="S27" s="20"/>
    </row>
    <row r="28" spans="1:19" s="154" customFormat="1" ht="15" customHeight="1">
      <c r="A28" s="20"/>
      <c r="B28" s="20"/>
      <c r="C28" s="24"/>
      <c r="D28" s="159"/>
      <c r="E28" s="159"/>
      <c r="F28" s="159"/>
      <c r="G28" s="159"/>
      <c r="H28" s="159"/>
      <c r="I28" s="159"/>
      <c r="J28" s="20"/>
      <c r="K28" s="160"/>
      <c r="L28" s="160"/>
      <c r="S28" s="20"/>
    </row>
    <row r="29" spans="1:19" s="154" customFormat="1" ht="15" customHeight="1">
      <c r="A29" s="20"/>
      <c r="B29" s="20"/>
      <c r="C29" s="24"/>
      <c r="D29" s="159"/>
      <c r="E29" s="159"/>
      <c r="F29" s="159"/>
      <c r="G29" s="159"/>
      <c r="H29" s="159"/>
      <c r="I29" s="159"/>
      <c r="J29" s="20"/>
      <c r="K29" s="160"/>
      <c r="L29" s="160"/>
      <c r="S29" s="20"/>
    </row>
    <row r="30" spans="1:19" s="154" customFormat="1" ht="15" customHeight="1">
      <c r="A30" s="20"/>
      <c r="B30" s="20"/>
      <c r="C30" s="24"/>
      <c r="D30" s="159"/>
      <c r="E30" s="159"/>
      <c r="F30" s="159"/>
      <c r="G30" s="159"/>
      <c r="H30" s="159"/>
      <c r="I30" s="159"/>
      <c r="J30" s="20"/>
      <c r="K30" s="160"/>
      <c r="L30" s="160"/>
      <c r="S30" s="20"/>
    </row>
    <row r="31" spans="1:19" s="154" customFormat="1" ht="15" customHeight="1">
      <c r="A31" s="20"/>
      <c r="B31" s="20"/>
      <c r="C31" s="24"/>
      <c r="D31" s="159"/>
      <c r="E31" s="159"/>
      <c r="F31" s="159"/>
      <c r="G31" s="159"/>
      <c r="H31" s="159"/>
      <c r="I31" s="159"/>
      <c r="J31" s="20"/>
      <c r="K31" s="160"/>
      <c r="L31" s="126"/>
      <c r="S31" s="20"/>
    </row>
    <row r="32" spans="1:19" s="154" customFormat="1" ht="15" customHeight="1">
      <c r="A32" s="20"/>
      <c r="B32" s="20"/>
      <c r="C32" s="24"/>
      <c r="D32" s="159"/>
      <c r="E32" s="159"/>
      <c r="F32" s="125"/>
      <c r="G32" s="159"/>
      <c r="H32" s="159"/>
      <c r="I32" s="159"/>
      <c r="J32" s="20"/>
      <c r="K32" s="160"/>
      <c r="L32" s="160"/>
      <c r="M32" s="404"/>
      <c r="S32" s="20"/>
    </row>
    <row r="33" spans="1:19" s="154" customFormat="1" ht="15" customHeight="1">
      <c r="A33" s="20"/>
      <c r="B33" s="161"/>
      <c r="C33" s="24"/>
      <c r="D33" s="159"/>
      <c r="E33" s="159"/>
      <c r="F33" s="159"/>
      <c r="G33" s="159"/>
      <c r="H33" s="159"/>
      <c r="I33" s="159"/>
      <c r="J33" s="20"/>
      <c r="K33" s="160"/>
      <c r="L33" s="160"/>
      <c r="S33" s="20"/>
    </row>
    <row r="34" spans="1:19" s="154" customFormat="1" ht="15" customHeight="1">
      <c r="A34" s="20"/>
      <c r="B34" s="20"/>
      <c r="C34" s="24"/>
      <c r="D34" s="159"/>
      <c r="E34" s="159"/>
      <c r="F34" s="159"/>
      <c r="G34" s="159"/>
      <c r="H34" s="159"/>
      <c r="I34" s="159"/>
      <c r="J34" s="20"/>
      <c r="K34" s="160"/>
      <c r="L34" s="160"/>
      <c r="S34" s="20"/>
    </row>
    <row r="35" spans="1:19" s="154" customFormat="1" ht="15" customHeight="1">
      <c r="A35" s="20"/>
      <c r="B35" s="20"/>
      <c r="C35" s="24"/>
      <c r="D35" s="159"/>
      <c r="E35" s="159"/>
      <c r="F35" s="159"/>
      <c r="G35" s="159"/>
      <c r="H35" s="159"/>
      <c r="I35" s="159"/>
      <c r="J35" s="20"/>
      <c r="K35" s="160"/>
      <c r="L35" s="160"/>
      <c r="S35" s="20"/>
    </row>
    <row r="36" spans="1:19" s="154" customFormat="1" ht="15" customHeight="1">
      <c r="A36" s="20"/>
      <c r="B36" s="20"/>
      <c r="C36" s="24"/>
      <c r="D36" s="159"/>
      <c r="E36" s="159"/>
      <c r="F36" s="159"/>
      <c r="G36" s="159"/>
      <c r="H36" s="125"/>
      <c r="I36" s="125"/>
      <c r="J36" s="20"/>
      <c r="K36" s="126"/>
      <c r="L36" s="126"/>
      <c r="S36" s="20"/>
    </row>
    <row r="37" spans="1:19" s="154" customFormat="1" ht="15" customHeight="1">
      <c r="A37" s="20"/>
      <c r="B37" s="20"/>
      <c r="C37" s="24"/>
      <c r="D37" s="159"/>
      <c r="E37" s="159"/>
      <c r="F37" s="159"/>
      <c r="G37" s="125"/>
      <c r="H37" s="159"/>
      <c r="I37" s="159"/>
      <c r="J37" s="20"/>
      <c r="K37" s="160"/>
      <c r="L37" s="160"/>
      <c r="S37" s="20"/>
    </row>
    <row r="38" spans="1:19" s="154" customFormat="1" ht="15" customHeight="1">
      <c r="A38" s="20"/>
      <c r="B38" s="161"/>
      <c r="C38" s="24"/>
      <c r="D38" s="159"/>
      <c r="E38" s="159"/>
      <c r="F38" s="159"/>
      <c r="G38" s="159"/>
      <c r="H38" s="159"/>
      <c r="I38" s="159"/>
      <c r="J38" s="20"/>
      <c r="K38" s="160"/>
      <c r="L38" s="160"/>
      <c r="S38" s="20"/>
    </row>
    <row r="39" spans="1:19" s="154" customFormat="1" ht="15" customHeight="1">
      <c r="A39" s="20"/>
      <c r="B39" s="20"/>
      <c r="C39" s="24"/>
      <c r="D39" s="159"/>
      <c r="E39" s="159"/>
      <c r="F39" s="159"/>
      <c r="G39" s="159"/>
      <c r="H39" s="159"/>
      <c r="I39" s="159"/>
      <c r="J39" s="20"/>
      <c r="K39" s="160"/>
      <c r="L39" s="160"/>
      <c r="S39" s="20"/>
    </row>
    <row r="40" spans="1:19" s="154" customFormat="1" ht="15" customHeight="1">
      <c r="A40" s="20"/>
      <c r="B40" s="20"/>
      <c r="C40" s="24"/>
      <c r="D40" s="159"/>
      <c r="E40" s="159"/>
      <c r="F40" s="159"/>
      <c r="G40" s="159"/>
      <c r="H40" s="159"/>
      <c r="I40" s="159"/>
      <c r="J40" s="20"/>
      <c r="K40" s="160"/>
      <c r="L40" s="160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1:19" s="154" customFormat="1" ht="15" customHeight="1">
      <c r="A44" s="20"/>
      <c r="B44" s="20"/>
      <c r="C44" s="24"/>
      <c r="D44" s="125"/>
      <c r="E44" s="125"/>
      <c r="F44" s="125"/>
      <c r="G44" s="125"/>
      <c r="H44" s="125"/>
      <c r="I44" s="125"/>
      <c r="J44" s="20"/>
      <c r="K44" s="126"/>
      <c r="L44" s="126"/>
      <c r="S44" s="20"/>
    </row>
    <row r="45" spans="1:19" s="35" customFormat="1" ht="10.5" customHeight="1">
      <c r="A45" s="10"/>
      <c r="B45" s="65"/>
      <c r="E45" s="16"/>
      <c r="I45" s="10"/>
      <c r="J45" s="10"/>
      <c r="S45" s="10"/>
    </row>
    <row r="46" s="19" customFormat="1" ht="10.5" customHeight="1">
      <c r="B46" s="65"/>
    </row>
    <row r="47" s="19" customFormat="1" ht="13.5" customHeight="1"/>
    <row r="48" s="19" customFormat="1" ht="13.5" customHeight="1"/>
    <row r="49" s="19" customFormat="1" ht="13.5" customHeight="1"/>
    <row r="50" s="19" customFormat="1" ht="10.5"/>
    <row r="51" s="19" customFormat="1" ht="10.5"/>
    <row r="52" s="19" customFormat="1" ht="10.5"/>
    <row r="53" s="19" customFormat="1" ht="10.5"/>
    <row r="54" s="19" customFormat="1" ht="10.5"/>
    <row r="55" s="19" customFormat="1" ht="10.5"/>
    <row r="56" s="19" customFormat="1" ht="10.5"/>
    <row r="57" spans="1:19" s="19" customFormat="1" ht="11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S57" s="34"/>
    </row>
    <row r="58" s="34" customFormat="1" ht="11.25"/>
    <row r="59" s="34" customFormat="1" ht="11.25"/>
    <row r="60" s="34" customFormat="1" ht="11.25"/>
    <row r="61" s="34" customFormat="1" ht="11.25"/>
    <row r="62" spans="1:19" s="34" customFormat="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printOptions horizontalCentered="1"/>
  <pageMargins left="0.5905511811023623" right="0.5905511811023623" top="0.3937007874015748" bottom="0.5511811023622047" header="0.2362204724409449" footer="0.2755905511811024"/>
  <pageSetup horizontalDpi="600" verticalDpi="600" orientation="landscape" paperSize="9" scale="89" r:id="rId2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52"/>
  <sheetViews>
    <sheetView showGridLines="0" view="pageBreakPreview" zoomScaleNormal="75" zoomScaleSheetLayoutView="100" workbookViewId="0" topLeftCell="A1">
      <selection activeCell="B2" sqref="B2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9"/>
      <c r="B4" s="400" t="s">
        <v>432</v>
      </c>
      <c r="C4" s="401"/>
      <c r="D4" s="401"/>
      <c r="E4" s="401"/>
      <c r="F4" s="401"/>
      <c r="G4" s="401"/>
      <c r="H4" s="402"/>
      <c r="I4" s="402"/>
      <c r="J4" s="399"/>
      <c r="K4" s="400" t="s">
        <v>433</v>
      </c>
      <c r="L4" s="401"/>
      <c r="M4" s="401"/>
      <c r="N4" s="401"/>
      <c r="O4" s="401"/>
      <c r="P4" s="401"/>
      <c r="Q4" s="402"/>
      <c r="R4" s="402"/>
      <c r="S4" s="399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403"/>
      <c r="E6" s="403"/>
      <c r="F6" s="403"/>
      <c r="G6" s="403"/>
      <c r="H6" s="403"/>
      <c r="I6" s="403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404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9"/>
      <c r="B24" s="400" t="s">
        <v>434</v>
      </c>
      <c r="C24" s="401"/>
      <c r="D24" s="401"/>
      <c r="E24" s="401"/>
      <c r="F24" s="401"/>
      <c r="G24" s="401"/>
      <c r="H24" s="402"/>
      <c r="I24" s="402"/>
      <c r="J24" s="399"/>
      <c r="K24" s="400" t="s">
        <v>435</v>
      </c>
      <c r="L24" s="401"/>
      <c r="M24" s="401"/>
      <c r="N24" s="401"/>
      <c r="O24" s="401"/>
      <c r="P24" s="401"/>
      <c r="Q24" s="402"/>
      <c r="R24" s="402"/>
      <c r="S24" s="399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405"/>
      <c r="C26" s="406"/>
      <c r="D26" s="407"/>
      <c r="E26" s="407"/>
      <c r="F26" s="407"/>
      <c r="G26" s="407"/>
      <c r="H26" s="407"/>
      <c r="I26" s="407"/>
      <c r="J26" s="20"/>
      <c r="K26" s="408"/>
      <c r="L26" s="408"/>
      <c r="M26" s="409"/>
      <c r="N26" s="409"/>
      <c r="O26" s="409"/>
      <c r="P26" s="409"/>
      <c r="Q26" s="409"/>
      <c r="R26" s="409"/>
      <c r="S26" s="20"/>
    </row>
    <row r="27" spans="1:19" s="154" customFormat="1" ht="15" customHeight="1">
      <c r="A27" s="20"/>
      <c r="B27" s="405"/>
      <c r="C27" s="406"/>
      <c r="D27" s="410"/>
      <c r="E27" s="410"/>
      <c r="F27" s="410"/>
      <c r="G27" s="410"/>
      <c r="H27" s="410"/>
      <c r="I27" s="410"/>
      <c r="J27" s="20"/>
      <c r="K27" s="411"/>
      <c r="L27" s="411"/>
      <c r="M27" s="409"/>
      <c r="N27" s="409"/>
      <c r="O27" s="409"/>
      <c r="P27" s="409"/>
      <c r="Q27" s="409"/>
      <c r="R27" s="409"/>
      <c r="S27" s="20"/>
    </row>
    <row r="28" spans="1:19" s="154" customFormat="1" ht="15" customHeight="1">
      <c r="A28" s="20"/>
      <c r="B28" s="405"/>
      <c r="C28" s="406"/>
      <c r="D28" s="410"/>
      <c r="E28" s="410"/>
      <c r="F28" s="410"/>
      <c r="G28" s="410"/>
      <c r="H28" s="410"/>
      <c r="I28" s="410"/>
      <c r="J28" s="20"/>
      <c r="K28" s="411"/>
      <c r="L28" s="411"/>
      <c r="M28" s="409"/>
      <c r="N28" s="409"/>
      <c r="O28" s="409"/>
      <c r="P28" s="409"/>
      <c r="Q28" s="409"/>
      <c r="R28" s="409"/>
      <c r="S28" s="20"/>
    </row>
    <row r="29" spans="1:19" s="154" customFormat="1" ht="15" customHeight="1">
      <c r="A29" s="20"/>
      <c r="B29" s="405"/>
      <c r="C29" s="406"/>
      <c r="D29" s="410"/>
      <c r="E29" s="410"/>
      <c r="F29" s="410"/>
      <c r="G29" s="410"/>
      <c r="H29" s="410"/>
      <c r="I29" s="410"/>
      <c r="J29" s="20"/>
      <c r="K29" s="411"/>
      <c r="L29" s="411"/>
      <c r="M29" s="409"/>
      <c r="N29" s="409"/>
      <c r="O29" s="409"/>
      <c r="P29" s="409"/>
      <c r="Q29" s="409"/>
      <c r="R29" s="409"/>
      <c r="S29" s="20"/>
    </row>
    <row r="30" spans="1:19" s="154" customFormat="1" ht="15" customHeight="1">
      <c r="A30" s="20"/>
      <c r="B30" s="405"/>
      <c r="C30" s="406"/>
      <c r="D30" s="410"/>
      <c r="E30" s="410"/>
      <c r="F30" s="410"/>
      <c r="G30" s="410"/>
      <c r="H30" s="410"/>
      <c r="I30" s="410"/>
      <c r="J30" s="20"/>
      <c r="K30" s="411"/>
      <c r="L30" s="411"/>
      <c r="M30" s="409"/>
      <c r="N30" s="409"/>
      <c r="O30" s="409"/>
      <c r="P30" s="409"/>
      <c r="Q30" s="409"/>
      <c r="R30" s="409"/>
      <c r="S30" s="20"/>
    </row>
    <row r="31" spans="1:19" s="154" customFormat="1" ht="15" customHeight="1">
      <c r="A31" s="20"/>
      <c r="B31" s="405"/>
      <c r="C31" s="406"/>
      <c r="D31" s="410"/>
      <c r="E31" s="410"/>
      <c r="F31" s="410"/>
      <c r="G31" s="410"/>
      <c r="H31" s="410"/>
      <c r="I31" s="410"/>
      <c r="J31" s="20"/>
      <c r="K31" s="411"/>
      <c r="L31" s="412"/>
      <c r="M31" s="409"/>
      <c r="N31" s="409"/>
      <c r="O31" s="409"/>
      <c r="P31" s="409"/>
      <c r="Q31" s="409"/>
      <c r="R31" s="409"/>
      <c r="S31" s="20"/>
    </row>
    <row r="32" spans="1:19" s="154" customFormat="1" ht="15" customHeight="1">
      <c r="A32" s="20"/>
      <c r="B32" s="405"/>
      <c r="C32" s="406"/>
      <c r="D32" s="410"/>
      <c r="E32" s="410"/>
      <c r="F32" s="413"/>
      <c r="G32" s="410"/>
      <c r="H32" s="410"/>
      <c r="I32" s="410"/>
      <c r="J32" s="20"/>
      <c r="K32" s="411"/>
      <c r="L32" s="411"/>
      <c r="M32" s="414"/>
      <c r="N32" s="409"/>
      <c r="O32" s="409"/>
      <c r="P32" s="409"/>
      <c r="Q32" s="409"/>
      <c r="R32" s="409"/>
      <c r="S32" s="20"/>
    </row>
    <row r="33" spans="1:19" s="154" customFormat="1" ht="15" customHeight="1">
      <c r="A33" s="20"/>
      <c r="B33" s="415"/>
      <c r="C33" s="406"/>
      <c r="D33" s="410"/>
      <c r="E33" s="410"/>
      <c r="F33" s="410"/>
      <c r="G33" s="410"/>
      <c r="H33" s="410"/>
      <c r="I33" s="410"/>
      <c r="J33" s="20"/>
      <c r="K33" s="411"/>
      <c r="L33" s="411"/>
      <c r="M33" s="409"/>
      <c r="N33" s="409"/>
      <c r="O33" s="409"/>
      <c r="P33" s="409"/>
      <c r="Q33" s="409"/>
      <c r="R33" s="409"/>
      <c r="S33" s="20"/>
    </row>
    <row r="34" spans="1:19" s="154" customFormat="1" ht="15" customHeight="1">
      <c r="A34" s="20"/>
      <c r="B34" s="405"/>
      <c r="C34" s="406"/>
      <c r="D34" s="410"/>
      <c r="E34" s="410"/>
      <c r="F34" s="410"/>
      <c r="G34" s="410"/>
      <c r="H34" s="410"/>
      <c r="I34" s="410"/>
      <c r="J34" s="20"/>
      <c r="K34" s="411"/>
      <c r="L34" s="411"/>
      <c r="M34" s="409"/>
      <c r="N34" s="409"/>
      <c r="O34" s="409"/>
      <c r="P34" s="409"/>
      <c r="Q34" s="409"/>
      <c r="R34" s="409"/>
      <c r="S34" s="20"/>
    </row>
    <row r="35" spans="1:19" s="154" customFormat="1" ht="15" customHeight="1">
      <c r="A35" s="20"/>
      <c r="B35" s="405"/>
      <c r="C35" s="406"/>
      <c r="D35" s="410"/>
      <c r="E35" s="410"/>
      <c r="F35" s="410"/>
      <c r="G35" s="410"/>
      <c r="H35" s="410"/>
      <c r="I35" s="410"/>
      <c r="J35" s="20"/>
      <c r="K35" s="411"/>
      <c r="L35" s="411"/>
      <c r="M35" s="409"/>
      <c r="N35" s="409"/>
      <c r="O35" s="409"/>
      <c r="P35" s="409"/>
      <c r="Q35" s="409"/>
      <c r="R35" s="409"/>
      <c r="S35" s="20"/>
    </row>
    <row r="36" spans="1:19" s="154" customFormat="1" ht="15" customHeight="1">
      <c r="A36" s="20"/>
      <c r="B36" s="405"/>
      <c r="C36" s="406"/>
      <c r="D36" s="410"/>
      <c r="E36" s="410"/>
      <c r="F36" s="410"/>
      <c r="G36" s="410"/>
      <c r="H36" s="413"/>
      <c r="I36" s="413"/>
      <c r="J36" s="20"/>
      <c r="K36" s="412"/>
      <c r="L36" s="412"/>
      <c r="M36" s="409"/>
      <c r="N36" s="409"/>
      <c r="O36" s="409"/>
      <c r="P36" s="409"/>
      <c r="Q36" s="409"/>
      <c r="R36" s="409"/>
      <c r="S36" s="20"/>
    </row>
    <row r="37" spans="1:19" s="154" customFormat="1" ht="15" customHeight="1">
      <c r="A37" s="20"/>
      <c r="B37" s="405"/>
      <c r="C37" s="406"/>
      <c r="D37" s="410"/>
      <c r="E37" s="410"/>
      <c r="F37" s="410"/>
      <c r="G37" s="413"/>
      <c r="H37" s="410"/>
      <c r="I37" s="410"/>
      <c r="J37" s="20"/>
      <c r="K37" s="411"/>
      <c r="L37" s="411"/>
      <c r="M37" s="409"/>
      <c r="N37" s="409"/>
      <c r="O37" s="409"/>
      <c r="P37" s="409"/>
      <c r="Q37" s="409"/>
      <c r="R37" s="409"/>
      <c r="S37" s="20"/>
    </row>
    <row r="38" spans="1:19" s="154" customFormat="1" ht="15" customHeight="1">
      <c r="A38" s="20"/>
      <c r="B38" s="415"/>
      <c r="C38" s="406"/>
      <c r="D38" s="410"/>
      <c r="E38" s="410"/>
      <c r="F38" s="410"/>
      <c r="G38" s="410"/>
      <c r="H38" s="410"/>
      <c r="I38" s="410"/>
      <c r="J38" s="20"/>
      <c r="K38" s="411"/>
      <c r="L38" s="411"/>
      <c r="M38" s="409"/>
      <c r="N38" s="409"/>
      <c r="O38" s="409"/>
      <c r="P38" s="409"/>
      <c r="Q38" s="409"/>
      <c r="R38" s="409"/>
      <c r="S38" s="20"/>
    </row>
    <row r="39" spans="1:19" s="154" customFormat="1" ht="15" customHeight="1">
      <c r="A39" s="20"/>
      <c r="B39" s="405"/>
      <c r="C39" s="406"/>
      <c r="D39" s="410"/>
      <c r="E39" s="410"/>
      <c r="F39" s="410"/>
      <c r="G39" s="410"/>
      <c r="H39" s="410"/>
      <c r="I39" s="410"/>
      <c r="J39" s="20"/>
      <c r="K39" s="411"/>
      <c r="L39" s="411"/>
      <c r="M39" s="409"/>
      <c r="N39" s="409"/>
      <c r="O39" s="409"/>
      <c r="P39" s="409"/>
      <c r="Q39" s="409"/>
      <c r="R39" s="409"/>
      <c r="S39" s="20"/>
    </row>
    <row r="40" spans="1:19" s="154" customFormat="1" ht="15" customHeight="1">
      <c r="A40" s="20"/>
      <c r="B40" s="405"/>
      <c r="C40" s="406"/>
      <c r="D40" s="410"/>
      <c r="E40" s="410"/>
      <c r="F40" s="410"/>
      <c r="G40" s="410"/>
      <c r="H40" s="410"/>
      <c r="I40" s="410"/>
      <c r="J40" s="20"/>
      <c r="K40" s="411"/>
      <c r="L40" s="411"/>
      <c r="M40" s="409"/>
      <c r="N40" s="409"/>
      <c r="O40" s="409"/>
      <c r="P40" s="409"/>
      <c r="Q40" s="409"/>
      <c r="R40" s="409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3:11" s="416" customFormat="1" ht="13.5" customHeight="1">
      <c r="C44" s="416">
        <v>2005</v>
      </c>
      <c r="D44" s="416">
        <v>2006</v>
      </c>
      <c r="E44" s="416">
        <v>2007</v>
      </c>
      <c r="F44" s="416">
        <v>2008</v>
      </c>
      <c r="G44" s="416">
        <v>2009</v>
      </c>
      <c r="H44" s="416">
        <v>2010</v>
      </c>
      <c r="I44" s="416">
        <v>2011</v>
      </c>
      <c r="J44" s="416">
        <v>2012</v>
      </c>
      <c r="K44" s="453" t="s">
        <v>453</v>
      </c>
    </row>
    <row r="45" spans="2:12" s="417" customFormat="1" ht="15" customHeight="1">
      <c r="B45" s="418" t="s">
        <v>183</v>
      </c>
      <c r="C45" s="419">
        <f>'連PL'!D6</f>
        <v>26351</v>
      </c>
      <c r="D45" s="419">
        <f>'連PL'!E6</f>
        <v>23202</v>
      </c>
      <c r="E45" s="419">
        <f>'連PL'!F6</f>
        <v>22997</v>
      </c>
      <c r="F45" s="419">
        <f>'連PL'!G6</f>
        <v>23559</v>
      </c>
      <c r="G45" s="419">
        <f>'連PL'!H6</f>
        <v>24996</v>
      </c>
      <c r="H45" s="419">
        <f>'連PL'!I6</f>
        <v>26127</v>
      </c>
      <c r="I45" s="419">
        <f>'連PL'!J6</f>
        <v>27984</v>
      </c>
      <c r="J45" s="419">
        <f>'連PL'!K6</f>
        <v>32604</v>
      </c>
      <c r="K45" s="419">
        <f>'連PL'!L6</f>
        <v>30500</v>
      </c>
      <c r="L45" s="420"/>
    </row>
    <row r="46" spans="2:18" s="416" customFormat="1" ht="10.5" customHeight="1">
      <c r="B46" s="418" t="s">
        <v>436</v>
      </c>
      <c r="C46" s="421">
        <f>'収益性'!D20</f>
        <v>0.2382039022780467</v>
      </c>
      <c r="D46" s="421">
        <f>'収益性'!E20</f>
        <v>0.2778307268018555</v>
      </c>
      <c r="E46" s="421">
        <f>'収益性'!F20</f>
        <v>0.2687867971310158</v>
      </c>
      <c r="F46" s="421">
        <f>'収益性'!G20</f>
        <v>0.2551942213887787</v>
      </c>
      <c r="G46" s="421">
        <f>'収益性'!H20</f>
        <v>0.2514762089895385</v>
      </c>
      <c r="H46" s="421">
        <f>'収益性'!I20</f>
        <v>0.22728965679868593</v>
      </c>
      <c r="I46" s="421">
        <f>'収益性'!J20</f>
        <v>0.23108591107366616</v>
      </c>
      <c r="J46" s="421">
        <f>'収益性'!K20</f>
        <v>0.21101005742474513</v>
      </c>
      <c r="K46" s="421">
        <f>'収益性'!L20</f>
        <v>0.23770491803278687</v>
      </c>
      <c r="L46" s="422"/>
      <c r="M46" s="422"/>
      <c r="N46" s="422"/>
      <c r="O46" s="422"/>
      <c r="P46" s="422"/>
      <c r="Q46" s="422"/>
      <c r="R46" s="422"/>
    </row>
    <row r="47" spans="2:11" s="416" customFormat="1" ht="13.5" customHeight="1">
      <c r="B47" s="416" t="s">
        <v>188</v>
      </c>
      <c r="C47" s="416">
        <f>'連PL'!D10</f>
        <v>2752</v>
      </c>
      <c r="D47" s="416">
        <f>'連PL'!E10</f>
        <v>2419</v>
      </c>
      <c r="E47" s="416">
        <f>'連PL'!F10</f>
        <v>2674</v>
      </c>
      <c r="F47" s="416">
        <f>'連PL'!G10</f>
        <v>2499</v>
      </c>
      <c r="G47" s="416">
        <f>'連PL'!H10</f>
        <v>2571</v>
      </c>
      <c r="H47" s="416">
        <f>'連PL'!I10</f>
        <v>2489</v>
      </c>
      <c r="I47" s="416">
        <f>'連PL'!J10</f>
        <v>2957</v>
      </c>
      <c r="J47" s="416">
        <f>'連PL'!K10</f>
        <v>3410</v>
      </c>
      <c r="K47" s="416">
        <f>'連PL'!L10</f>
        <v>3500</v>
      </c>
    </row>
    <row r="48" spans="2:11" s="416" customFormat="1" ht="10.5" customHeight="1">
      <c r="B48" s="417" t="s">
        <v>288</v>
      </c>
      <c r="C48" s="423">
        <f>'収益性'!D22</f>
        <v>0.10443907390532764</v>
      </c>
      <c r="D48" s="423">
        <f>'収益性'!E22</f>
        <v>0.10426128784649658</v>
      </c>
      <c r="E48" s="423">
        <f>'収益性'!F22</f>
        <v>0.11627509664400294</v>
      </c>
      <c r="F48" s="423">
        <f>'収益性'!G22</f>
        <v>0.10611346814682464</v>
      </c>
      <c r="G48" s="423">
        <f>'収益性'!H22</f>
        <v>0.1028615558845488</v>
      </c>
      <c r="H48" s="423">
        <f>'収益性'!I22</f>
        <v>0.09529587886137983</v>
      </c>
      <c r="I48" s="423">
        <f>'収益性'!J22</f>
        <v>0.10569809403312204</v>
      </c>
      <c r="J48" s="423">
        <f>'収益性'!K22</f>
        <v>0.10461284538520715</v>
      </c>
      <c r="K48" s="423">
        <f>'収益性'!L22</f>
        <v>0.11475409836065574</v>
      </c>
    </row>
    <row r="49" spans="2:11" s="416" customFormat="1" ht="13.5" customHeight="1">
      <c r="B49" s="424" t="s">
        <v>191</v>
      </c>
      <c r="C49" s="424">
        <f>'連PL'!D13</f>
        <v>2771</v>
      </c>
      <c r="D49" s="424">
        <f>'連PL'!E13</f>
        <v>2434</v>
      </c>
      <c r="E49" s="424">
        <f>'連PL'!F13</f>
        <v>2707</v>
      </c>
      <c r="F49" s="424">
        <f>'連PL'!G13</f>
        <v>2537</v>
      </c>
      <c r="G49" s="424">
        <f>'連PL'!H13</f>
        <v>2630</v>
      </c>
      <c r="H49" s="424">
        <f>'連PL'!I13</f>
        <v>2524</v>
      </c>
      <c r="I49" s="424">
        <f>'連PL'!J13</f>
        <v>2930</v>
      </c>
      <c r="J49" s="424">
        <f>'連PL'!K13</f>
        <v>3450</v>
      </c>
      <c r="K49" s="424">
        <f>'連PL'!L13</f>
        <v>3510</v>
      </c>
    </row>
    <row r="50" spans="2:11" s="416" customFormat="1" ht="10.5">
      <c r="B50" s="424" t="s">
        <v>289</v>
      </c>
      <c r="C50" s="421">
        <f>'収益性'!D24</f>
        <v>0.10518720002283011</v>
      </c>
      <c r="D50" s="421">
        <f>'収益性'!E24</f>
        <v>0.10490677557395482</v>
      </c>
      <c r="E50" s="421">
        <f>'収益性'!F24</f>
        <v>0.11774773196463084</v>
      </c>
      <c r="F50" s="421">
        <f>'収益性'!G24</f>
        <v>0.10772367964249102</v>
      </c>
      <c r="G50" s="421">
        <f>'収益性'!H24</f>
        <v>0.1052353641096807</v>
      </c>
      <c r="H50" s="421">
        <f>'収益性'!I24</f>
        <v>0.09661512578526445</v>
      </c>
      <c r="I50" s="421">
        <f>'収益性'!J24</f>
        <v>0.1047343418549825</v>
      </c>
      <c r="J50" s="421">
        <f>'収益性'!K24</f>
        <v>0.10584308628132591</v>
      </c>
      <c r="K50" s="421">
        <f>'収益性'!L24</f>
        <v>0.11508196721311476</v>
      </c>
    </row>
    <row r="51" spans="2:11" s="416" customFormat="1" ht="10.5">
      <c r="B51" s="416" t="s">
        <v>193</v>
      </c>
      <c r="C51" s="416">
        <f>'連PL'!D21</f>
        <v>1511</v>
      </c>
      <c r="D51" s="416">
        <f>'連PL'!E21</f>
        <v>1184</v>
      </c>
      <c r="E51" s="416">
        <f>'連PL'!F21</f>
        <v>1535</v>
      </c>
      <c r="F51" s="416">
        <f>'連PL'!G21</f>
        <v>1374</v>
      </c>
      <c r="G51" s="416">
        <f>'連PL'!H21</f>
        <v>1392</v>
      </c>
      <c r="H51" s="416">
        <f>'連PL'!I21</f>
        <v>997</v>
      </c>
      <c r="I51" s="416">
        <f>'連PL'!J21</f>
        <v>1476</v>
      </c>
      <c r="J51" s="416">
        <f>'連PL'!K21</f>
        <v>1743</v>
      </c>
      <c r="K51" s="416">
        <f>'連PL'!L21</f>
        <v>2150</v>
      </c>
    </row>
    <row r="52" spans="2:11" s="416" customFormat="1" ht="10.5">
      <c r="B52" s="416" t="s">
        <v>290</v>
      </c>
      <c r="C52" s="423">
        <f>'収益性'!D26</f>
        <v>0.05737380485391694</v>
      </c>
      <c r="D52" s="423">
        <f>'収益性'!E26</f>
        <v>0.05106998738503988</v>
      </c>
      <c r="E52" s="423">
        <f>'収益性'!F26</f>
        <v>0.06678638378258342</v>
      </c>
      <c r="F52" s="423">
        <f>'収益性'!G26</f>
        <v>0.05836096641892995</v>
      </c>
      <c r="G52" s="423">
        <f>'収益性'!H26</f>
        <v>0.05571272215746107</v>
      </c>
      <c r="H52" s="423">
        <f>'収益性'!I26</f>
        <v>0.03817460746681971</v>
      </c>
      <c r="I52" s="423">
        <f>'収益性'!J26</f>
        <v>0.05276757762587305</v>
      </c>
      <c r="J52" s="423">
        <f>'収益性'!K26</f>
        <v>0.053479578171395904</v>
      </c>
      <c r="K52" s="423">
        <f>'収益性'!L26</f>
        <v>0.07049180327868852</v>
      </c>
    </row>
    <row r="53" s="416" customFormat="1" ht="10.5"/>
    <row r="54" s="416" customFormat="1" ht="10.5"/>
    <row r="55" s="416" customFormat="1" ht="10.5"/>
    <row r="56" s="416" customFormat="1" ht="10.5"/>
    <row r="57" s="416" customFormat="1" ht="10.5"/>
    <row r="58" s="425" customFormat="1" ht="10.5"/>
    <row r="59" s="425" customFormat="1" ht="10.5"/>
    <row r="60" s="425" customFormat="1" ht="10.5"/>
    <row r="61" s="425" customFormat="1" ht="10.5"/>
    <row r="62" s="425" customFormat="1" ht="10.5"/>
    <row r="63" s="425" customFormat="1" ht="10.5"/>
    <row r="64" s="425" customFormat="1" ht="10.5"/>
    <row r="65" s="425" customFormat="1" ht="10.5"/>
  </sheetData>
  <printOptions horizontalCentered="1"/>
  <pageMargins left="0.5905511811023623" right="0.5905511811023623" top="0.3937007874015748" bottom="0.5511811023622047" header="0.2362204724409449" footer="0.2755905511811024"/>
  <pageSetup horizontalDpi="600" verticalDpi="600" orientation="landscape" paperSize="9" scale="89" r:id="rId2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52"/>
  <sheetViews>
    <sheetView showGridLines="0" view="pageBreakPreview" zoomScaleNormal="75" zoomScaleSheetLayoutView="100" workbookViewId="0" topLeftCell="A1">
      <selection activeCell="B2" sqref="B2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9"/>
      <c r="B4" s="400" t="s">
        <v>437</v>
      </c>
      <c r="C4" s="401"/>
      <c r="D4" s="401"/>
      <c r="E4" s="401"/>
      <c r="F4" s="401"/>
      <c r="G4" s="401"/>
      <c r="H4" s="402"/>
      <c r="I4" s="402"/>
      <c r="J4" s="399"/>
      <c r="K4" s="400" t="s">
        <v>438</v>
      </c>
      <c r="L4" s="401"/>
      <c r="M4" s="401"/>
      <c r="N4" s="401"/>
      <c r="O4" s="401"/>
      <c r="P4" s="401"/>
      <c r="Q4" s="402"/>
      <c r="R4" s="402"/>
      <c r="S4" s="399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403"/>
      <c r="E6" s="403"/>
      <c r="F6" s="403"/>
      <c r="G6" s="403"/>
      <c r="H6" s="403"/>
      <c r="I6" s="403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404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9"/>
      <c r="B24" s="400" t="s">
        <v>439</v>
      </c>
      <c r="C24" s="401"/>
      <c r="D24" s="401"/>
      <c r="E24" s="401"/>
      <c r="F24" s="401"/>
      <c r="G24" s="401"/>
      <c r="H24" s="402"/>
      <c r="I24" s="402"/>
      <c r="J24" s="399"/>
      <c r="K24" s="400" t="s">
        <v>440</v>
      </c>
      <c r="L24" s="401"/>
      <c r="M24" s="401"/>
      <c r="N24" s="401"/>
      <c r="O24" s="401"/>
      <c r="P24" s="401"/>
      <c r="Q24" s="402"/>
      <c r="R24" s="402"/>
      <c r="S24" s="399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405"/>
      <c r="C26" s="406"/>
      <c r="D26" s="407"/>
      <c r="E26" s="407"/>
      <c r="F26" s="407"/>
      <c r="G26" s="407"/>
      <c r="H26" s="407"/>
      <c r="I26" s="407"/>
      <c r="J26" s="20"/>
      <c r="K26" s="408"/>
      <c r="L26" s="408"/>
      <c r="M26" s="409"/>
      <c r="N26" s="409"/>
      <c r="O26" s="409"/>
      <c r="P26" s="409"/>
      <c r="Q26" s="409"/>
      <c r="R26" s="409"/>
      <c r="S26" s="20"/>
    </row>
    <row r="27" spans="1:19" s="154" customFormat="1" ht="15" customHeight="1">
      <c r="A27" s="20"/>
      <c r="B27" s="405"/>
      <c r="C27" s="406"/>
      <c r="D27" s="410"/>
      <c r="E27" s="410"/>
      <c r="F27" s="410"/>
      <c r="G27" s="410"/>
      <c r="H27" s="410"/>
      <c r="I27" s="410"/>
      <c r="J27" s="20"/>
      <c r="K27" s="411"/>
      <c r="L27" s="411"/>
      <c r="M27" s="409"/>
      <c r="N27" s="409"/>
      <c r="O27" s="409"/>
      <c r="P27" s="409"/>
      <c r="Q27" s="409"/>
      <c r="R27" s="409"/>
      <c r="S27" s="20"/>
    </row>
    <row r="28" spans="1:19" s="154" customFormat="1" ht="15" customHeight="1">
      <c r="A28" s="20"/>
      <c r="B28" s="405"/>
      <c r="C28" s="406"/>
      <c r="D28" s="410"/>
      <c r="E28" s="410"/>
      <c r="F28" s="410"/>
      <c r="G28" s="410"/>
      <c r="H28" s="410"/>
      <c r="I28" s="410"/>
      <c r="J28" s="20"/>
      <c r="K28" s="411"/>
      <c r="L28" s="411"/>
      <c r="M28" s="409"/>
      <c r="N28" s="409"/>
      <c r="O28" s="409"/>
      <c r="P28" s="409"/>
      <c r="Q28" s="409"/>
      <c r="R28" s="409"/>
      <c r="S28" s="20"/>
    </row>
    <row r="29" spans="1:19" s="154" customFormat="1" ht="15" customHeight="1">
      <c r="A29" s="20"/>
      <c r="B29" s="405"/>
      <c r="C29" s="406"/>
      <c r="D29" s="410"/>
      <c r="E29" s="410"/>
      <c r="F29" s="410"/>
      <c r="G29" s="410"/>
      <c r="H29" s="410"/>
      <c r="I29" s="410"/>
      <c r="J29" s="20"/>
      <c r="K29" s="411"/>
      <c r="L29" s="411"/>
      <c r="M29" s="409"/>
      <c r="N29" s="409"/>
      <c r="O29" s="409"/>
      <c r="P29" s="409"/>
      <c r="Q29" s="409"/>
      <c r="R29" s="409"/>
      <c r="S29" s="20"/>
    </row>
    <row r="30" spans="1:19" s="154" customFormat="1" ht="15" customHeight="1">
      <c r="A30" s="20"/>
      <c r="B30" s="405"/>
      <c r="C30" s="406"/>
      <c r="D30" s="410"/>
      <c r="E30" s="410"/>
      <c r="F30" s="410"/>
      <c r="G30" s="410"/>
      <c r="H30" s="410"/>
      <c r="I30" s="410"/>
      <c r="J30" s="20"/>
      <c r="K30" s="411"/>
      <c r="L30" s="411"/>
      <c r="M30" s="409"/>
      <c r="N30" s="409"/>
      <c r="O30" s="409"/>
      <c r="P30" s="409"/>
      <c r="Q30" s="409"/>
      <c r="R30" s="409"/>
      <c r="S30" s="20"/>
    </row>
    <row r="31" spans="1:19" s="154" customFormat="1" ht="15" customHeight="1">
      <c r="A31" s="20"/>
      <c r="B31" s="405"/>
      <c r="C31" s="406"/>
      <c r="D31" s="410"/>
      <c r="E31" s="410"/>
      <c r="F31" s="410"/>
      <c r="G31" s="410"/>
      <c r="H31" s="410"/>
      <c r="I31" s="410"/>
      <c r="J31" s="20"/>
      <c r="K31" s="411"/>
      <c r="L31" s="412"/>
      <c r="M31" s="409"/>
      <c r="N31" s="409"/>
      <c r="O31" s="409"/>
      <c r="P31" s="409"/>
      <c r="Q31" s="409"/>
      <c r="R31" s="409"/>
      <c r="S31" s="20"/>
    </row>
    <row r="32" spans="1:19" s="154" customFormat="1" ht="15" customHeight="1">
      <c r="A32" s="20"/>
      <c r="B32" s="405"/>
      <c r="C32" s="406"/>
      <c r="D32" s="410"/>
      <c r="E32" s="410"/>
      <c r="F32" s="413"/>
      <c r="G32" s="410"/>
      <c r="H32" s="410"/>
      <c r="I32" s="410"/>
      <c r="J32" s="20"/>
      <c r="K32" s="411"/>
      <c r="L32" s="411"/>
      <c r="M32" s="414"/>
      <c r="N32" s="409"/>
      <c r="O32" s="409"/>
      <c r="P32" s="409"/>
      <c r="Q32" s="409"/>
      <c r="R32" s="409"/>
      <c r="S32" s="20"/>
    </row>
    <row r="33" spans="1:19" s="154" customFormat="1" ht="15" customHeight="1">
      <c r="A33" s="20"/>
      <c r="B33" s="415"/>
      <c r="C33" s="406"/>
      <c r="D33" s="410"/>
      <c r="E33" s="410"/>
      <c r="F33" s="410"/>
      <c r="G33" s="410"/>
      <c r="H33" s="410"/>
      <c r="I33" s="410"/>
      <c r="J33" s="20"/>
      <c r="K33" s="411"/>
      <c r="L33" s="411"/>
      <c r="M33" s="409"/>
      <c r="N33" s="409"/>
      <c r="O33" s="409"/>
      <c r="P33" s="409"/>
      <c r="Q33" s="409"/>
      <c r="R33" s="409"/>
      <c r="S33" s="20"/>
    </row>
    <row r="34" spans="1:19" s="154" customFormat="1" ht="15" customHeight="1">
      <c r="A34" s="20"/>
      <c r="B34" s="405"/>
      <c r="C34" s="406"/>
      <c r="D34" s="410"/>
      <c r="E34" s="410"/>
      <c r="F34" s="410"/>
      <c r="G34" s="410"/>
      <c r="H34" s="410"/>
      <c r="I34" s="410"/>
      <c r="J34" s="20"/>
      <c r="K34" s="411"/>
      <c r="L34" s="411"/>
      <c r="M34" s="409"/>
      <c r="N34" s="409"/>
      <c r="O34" s="409"/>
      <c r="P34" s="409"/>
      <c r="Q34" s="409"/>
      <c r="R34" s="409"/>
      <c r="S34" s="20"/>
    </row>
    <row r="35" spans="1:19" s="154" customFormat="1" ht="15" customHeight="1">
      <c r="A35" s="20"/>
      <c r="B35" s="405"/>
      <c r="C35" s="406"/>
      <c r="D35" s="410"/>
      <c r="E35" s="410"/>
      <c r="F35" s="410"/>
      <c r="G35" s="410"/>
      <c r="H35" s="410"/>
      <c r="I35" s="410"/>
      <c r="J35" s="20"/>
      <c r="K35" s="411"/>
      <c r="L35" s="411"/>
      <c r="M35" s="409"/>
      <c r="N35" s="409"/>
      <c r="O35" s="409"/>
      <c r="P35" s="409"/>
      <c r="Q35" s="409"/>
      <c r="R35" s="409"/>
      <c r="S35" s="20"/>
    </row>
    <row r="36" spans="1:19" s="154" customFormat="1" ht="15" customHeight="1">
      <c r="A36" s="20"/>
      <c r="B36" s="405"/>
      <c r="C36" s="406"/>
      <c r="D36" s="410"/>
      <c r="E36" s="410"/>
      <c r="F36" s="410"/>
      <c r="G36" s="410"/>
      <c r="H36" s="413"/>
      <c r="I36" s="413"/>
      <c r="J36" s="20"/>
      <c r="K36" s="412"/>
      <c r="L36" s="412"/>
      <c r="M36" s="409"/>
      <c r="N36" s="409"/>
      <c r="O36" s="409"/>
      <c r="P36" s="409"/>
      <c r="Q36" s="409"/>
      <c r="R36" s="409"/>
      <c r="S36" s="20"/>
    </row>
    <row r="37" spans="1:19" s="154" customFormat="1" ht="15" customHeight="1">
      <c r="A37" s="20"/>
      <c r="B37" s="405"/>
      <c r="C37" s="406"/>
      <c r="D37" s="410"/>
      <c r="E37" s="410"/>
      <c r="F37" s="410"/>
      <c r="G37" s="413"/>
      <c r="H37" s="410"/>
      <c r="I37" s="410"/>
      <c r="J37" s="20"/>
      <c r="K37" s="411"/>
      <c r="L37" s="411"/>
      <c r="M37" s="409"/>
      <c r="N37" s="409"/>
      <c r="O37" s="409"/>
      <c r="P37" s="409"/>
      <c r="Q37" s="409"/>
      <c r="R37" s="409"/>
      <c r="S37" s="20"/>
    </row>
    <row r="38" spans="1:19" s="154" customFormat="1" ht="15" customHeight="1">
      <c r="A38" s="20"/>
      <c r="B38" s="415"/>
      <c r="C38" s="406"/>
      <c r="D38" s="410"/>
      <c r="E38" s="410"/>
      <c r="F38" s="410"/>
      <c r="G38" s="410"/>
      <c r="H38" s="410"/>
      <c r="I38" s="410"/>
      <c r="J38" s="20"/>
      <c r="K38" s="411"/>
      <c r="L38" s="411"/>
      <c r="M38" s="409"/>
      <c r="N38" s="409"/>
      <c r="O38" s="409"/>
      <c r="P38" s="409"/>
      <c r="Q38" s="409"/>
      <c r="R38" s="409"/>
      <c r="S38" s="20"/>
    </row>
    <row r="39" spans="1:19" s="154" customFormat="1" ht="15" customHeight="1">
      <c r="A39" s="20"/>
      <c r="B39" s="405"/>
      <c r="C39" s="406"/>
      <c r="D39" s="410"/>
      <c r="E39" s="410"/>
      <c r="F39" s="410"/>
      <c r="G39" s="410"/>
      <c r="H39" s="410"/>
      <c r="I39" s="410"/>
      <c r="J39" s="20"/>
      <c r="K39" s="411"/>
      <c r="L39" s="411"/>
      <c r="M39" s="409"/>
      <c r="N39" s="409"/>
      <c r="O39" s="409"/>
      <c r="P39" s="409"/>
      <c r="Q39" s="409"/>
      <c r="R39" s="409"/>
      <c r="S39" s="20"/>
    </row>
    <row r="40" spans="1:19" s="154" customFormat="1" ht="15" customHeight="1">
      <c r="A40" s="20"/>
      <c r="B40" s="405"/>
      <c r="C40" s="406"/>
      <c r="D40" s="410"/>
      <c r="E40" s="410"/>
      <c r="F40" s="410"/>
      <c r="G40" s="410"/>
      <c r="H40" s="410"/>
      <c r="I40" s="410"/>
      <c r="J40" s="20"/>
      <c r="K40" s="411"/>
      <c r="L40" s="411"/>
      <c r="M40" s="409"/>
      <c r="N40" s="409"/>
      <c r="O40" s="409"/>
      <c r="P40" s="409"/>
      <c r="Q40" s="409"/>
      <c r="R40" s="409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3:10" s="416" customFormat="1" ht="13.5" customHeight="1">
      <c r="C44" s="416">
        <v>2005</v>
      </c>
      <c r="D44" s="416">
        <v>2006</v>
      </c>
      <c r="E44" s="416">
        <v>2007</v>
      </c>
      <c r="F44" s="416">
        <v>2008</v>
      </c>
      <c r="G44" s="416">
        <v>2009</v>
      </c>
      <c r="H44" s="416">
        <v>2010</v>
      </c>
      <c r="I44" s="416">
        <v>2011</v>
      </c>
      <c r="J44" s="416">
        <v>2012</v>
      </c>
    </row>
    <row r="45" spans="2:12" s="417" customFormat="1" ht="15" customHeight="1">
      <c r="B45" s="418" t="s">
        <v>120</v>
      </c>
      <c r="C45" s="419">
        <f>'連BS'!D16</f>
        <v>12340</v>
      </c>
      <c r="D45" s="419">
        <f>'連BS'!E16</f>
        <v>11558</v>
      </c>
      <c r="E45" s="419">
        <f>'連BS'!F16</f>
        <v>13189</v>
      </c>
      <c r="F45" s="419">
        <f>'連BS'!G16</f>
        <v>12488</v>
      </c>
      <c r="G45" s="419">
        <f>'連BS'!H16</f>
        <v>13558</v>
      </c>
      <c r="H45" s="419">
        <f>'連BS'!I16</f>
        <v>12774</v>
      </c>
      <c r="I45" s="419">
        <f>'連BS'!J16</f>
        <v>13120</v>
      </c>
      <c r="J45" s="419">
        <f>'連BS'!K16</f>
        <v>15235</v>
      </c>
      <c r="K45" s="420"/>
      <c r="L45" s="420"/>
    </row>
    <row r="46" spans="2:18" s="416" customFormat="1" ht="10.5" customHeight="1">
      <c r="B46" s="418" t="s">
        <v>285</v>
      </c>
      <c r="C46" s="421">
        <f>'安全性'!D20</f>
        <v>2.183090976896116</v>
      </c>
      <c r="D46" s="421">
        <f>'安全性'!E20</f>
        <v>2.4166690363065064</v>
      </c>
      <c r="E46" s="421">
        <f>'安全性'!F20</f>
        <v>2.166396257746402</v>
      </c>
      <c r="F46" s="421">
        <f>'安全性'!G20</f>
        <v>2.808493024992185</v>
      </c>
      <c r="G46" s="421">
        <f>'安全性'!H20</f>
        <v>2.600125571428626</v>
      </c>
      <c r="H46" s="421">
        <f>'安全性'!I20</f>
        <v>2.7619360916276716</v>
      </c>
      <c r="I46" s="421">
        <f>'安全性'!J20</f>
        <v>2.0542172051176104</v>
      </c>
      <c r="J46" s="421">
        <f>'安全性'!K20</f>
        <v>1.7180268123235123</v>
      </c>
      <c r="K46" s="422"/>
      <c r="L46" s="422"/>
      <c r="M46" s="422"/>
      <c r="N46" s="422"/>
      <c r="O46" s="422"/>
      <c r="P46" s="422"/>
      <c r="Q46" s="422"/>
      <c r="R46" s="422"/>
    </row>
    <row r="47" spans="2:10" s="416" customFormat="1" ht="13.5" customHeight="1">
      <c r="B47" s="416" t="s">
        <v>140</v>
      </c>
      <c r="C47" s="416">
        <f>'連BS'!D34</f>
        <v>4919</v>
      </c>
      <c r="D47" s="416">
        <f>'連BS'!E34</f>
        <v>5657</v>
      </c>
      <c r="E47" s="416">
        <f>'連BS'!F34</f>
        <v>6012</v>
      </c>
      <c r="F47" s="416">
        <f>'連BS'!G34</f>
        <v>5676</v>
      </c>
      <c r="G47" s="416">
        <f>'連BS'!H34</f>
        <v>6172</v>
      </c>
      <c r="H47" s="416">
        <f>'連BS'!I34</f>
        <v>7191</v>
      </c>
      <c r="I47" s="416">
        <f>'連BS'!J34</f>
        <v>10012</v>
      </c>
      <c r="J47" s="416">
        <f>'連BS'!K34</f>
        <v>11271</v>
      </c>
    </row>
    <row r="48" spans="2:10" s="416" customFormat="1" ht="10.5" customHeight="1">
      <c r="B48" s="417" t="s">
        <v>286</v>
      </c>
      <c r="C48" s="423">
        <f>'安全性'!D22</f>
        <v>0.5618041211388662</v>
      </c>
      <c r="D48" s="423">
        <f>'安全性'!E22</f>
        <v>0.5759401199884795</v>
      </c>
      <c r="E48" s="423">
        <f>'安全性'!F22</f>
        <v>0.552565772066024</v>
      </c>
      <c r="F48" s="423">
        <f>'安全性'!G22</f>
        <v>0.4812881503093572</v>
      </c>
      <c r="G48" s="423">
        <f>'安全性'!H22</f>
        <v>0.487597513229946</v>
      </c>
      <c r="H48" s="423">
        <f>'安全性'!I22</f>
        <v>0.5450376165795647</v>
      </c>
      <c r="I48" s="423">
        <f>'安全性'!J22</f>
        <v>0.7141270522501305</v>
      </c>
      <c r="J48" s="423">
        <f>'安全性'!K22</f>
        <v>0.7533699141248277</v>
      </c>
    </row>
    <row r="49" spans="2:10" s="416" customFormat="1" ht="13.5" customHeight="1">
      <c r="B49" s="424" t="s">
        <v>272</v>
      </c>
      <c r="C49" s="424">
        <f>'安全性'!D11</f>
        <v>8756</v>
      </c>
      <c r="D49" s="424">
        <f>'安全性'!E11</f>
        <v>9822</v>
      </c>
      <c r="E49" s="424">
        <f>'安全性'!F11</f>
        <v>10880</v>
      </c>
      <c r="F49" s="424">
        <f>'安全性'!G11</f>
        <v>11793</v>
      </c>
      <c r="G49" s="424">
        <f>'安全性'!H11</f>
        <v>12658</v>
      </c>
      <c r="H49" s="424">
        <f>'安全性'!I11</f>
        <v>13194</v>
      </c>
      <c r="I49" s="424">
        <f>'安全性'!J11</f>
        <v>14020</v>
      </c>
      <c r="J49" s="424">
        <f>'安全性'!K11</f>
        <v>14961</v>
      </c>
    </row>
    <row r="50" spans="2:10" s="416" customFormat="1" ht="10.5">
      <c r="B50" s="424" t="s">
        <v>274</v>
      </c>
      <c r="C50" s="421">
        <f>'安全性'!D26</f>
        <v>0.5073427843430337</v>
      </c>
      <c r="D50" s="421">
        <f>'安全性'!E26</f>
        <v>0.5705613827990413</v>
      </c>
      <c r="E50" s="421">
        <f>'安全性'!F26</f>
        <v>0.5666450161509167</v>
      </c>
      <c r="F50" s="421">
        <f>'安全性'!G26</f>
        <v>0.6492801676946919</v>
      </c>
      <c r="G50" s="421">
        <f>'安全性'!H26</f>
        <v>0.6415448985729634</v>
      </c>
      <c r="H50" s="421">
        <f>'安全性'!I26</f>
        <v>0.660846623784952</v>
      </c>
      <c r="I50" s="421">
        <f>'安全性'!J26</f>
        <v>0.6060925967838103</v>
      </c>
      <c r="J50" s="421">
        <f>'安全性'!K26</f>
        <v>0.5644385912393707</v>
      </c>
    </row>
    <row r="51" spans="2:10" s="416" customFormat="1" ht="10.5">
      <c r="B51" s="416" t="s">
        <v>211</v>
      </c>
      <c r="C51" s="426">
        <f>'効率・成長性'!D7</f>
        <v>1.6300962134641939</v>
      </c>
      <c r="D51" s="426">
        <f>'効率・成長性'!E7</f>
        <v>1.3460596303474688</v>
      </c>
      <c r="E51" s="426">
        <f>'効率・成長性'!F7</f>
        <v>1.2629975000691287</v>
      </c>
      <c r="F51" s="426">
        <f>'効率・成長性'!G7</f>
        <v>1.260971815756088</v>
      </c>
      <c r="G51" s="426">
        <f>'効率・成長性'!H7</f>
        <v>1.3192314115931512</v>
      </c>
      <c r="H51" s="426">
        <f>'効率・成長性'!I7</f>
        <v>1.3163452736781875</v>
      </c>
      <c r="I51" s="426">
        <f>'効率・成長性'!J7</f>
        <v>1.2986230867177457</v>
      </c>
      <c r="J51" s="426">
        <f>'効率・成長性'!K7</f>
        <v>1.3136410941391083</v>
      </c>
    </row>
    <row r="52" spans="2:10" s="416" customFormat="1" ht="10.5">
      <c r="B52" s="416" t="s">
        <v>360</v>
      </c>
      <c r="C52" s="426">
        <f>'効率・成長性'!D9</f>
        <v>5.265909508520652</v>
      </c>
      <c r="D52" s="426">
        <f>'効率・成長性'!E9</f>
        <v>4.387554890268628</v>
      </c>
      <c r="E52" s="426">
        <f>'効率・成長性'!F9</f>
        <v>3.9414952868827693</v>
      </c>
      <c r="F52" s="426">
        <f>'効率・成長性'!G9</f>
        <v>4.0311325585285065</v>
      </c>
      <c r="G52" s="426">
        <f>'効率・成長性'!H9</f>
        <v>4.219380375638819</v>
      </c>
      <c r="H52" s="426">
        <f>'効率・成長性'!I9</f>
        <v>3.910230614618114</v>
      </c>
      <c r="I52" s="426">
        <f>'効率・成長性'!J9</f>
        <v>3.2532622216862284</v>
      </c>
      <c r="J52" s="426">
        <f>'効率・成長性'!K9</f>
        <v>3.0637363898235956</v>
      </c>
    </row>
    <row r="53" s="416" customFormat="1" ht="10.5"/>
    <row r="54" s="416" customFormat="1" ht="10.5"/>
    <row r="55" s="416" customFormat="1" ht="10.5"/>
    <row r="56" s="416" customFormat="1" ht="10.5"/>
    <row r="57" s="416" customFormat="1" ht="10.5"/>
    <row r="58" s="425" customFormat="1" ht="10.5"/>
    <row r="59" s="425" customFormat="1" ht="10.5"/>
    <row r="60" s="425" customFormat="1" ht="10.5"/>
    <row r="61" s="425" customFormat="1" ht="10.5"/>
    <row r="62" s="425" customFormat="1" ht="10.5"/>
    <row r="63" s="425" customFormat="1" ht="10.5"/>
    <row r="64" s="425" customFormat="1" ht="10.5"/>
    <row r="65" s="425" customFormat="1" ht="10.5"/>
  </sheetData>
  <printOptions horizontalCentered="1"/>
  <pageMargins left="0.5905511811023623" right="0.5905511811023623" top="0.3937007874015748" bottom="0.5511811023622047" header="0.2362204724409449" footer="0.2755905511811024"/>
  <pageSetup horizontalDpi="600" verticalDpi="600" orientation="landscape" paperSize="9" scale="89" r:id="rId2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52"/>
  <sheetViews>
    <sheetView showGridLines="0" view="pageBreakPreview" zoomScaleNormal="75" zoomScaleSheetLayoutView="100" workbookViewId="0" topLeftCell="A1">
      <selection activeCell="J9" sqref="J9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5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47" customFormat="1" ht="15" customHeight="1">
      <c r="A4" s="399"/>
      <c r="B4" s="400" t="s">
        <v>441</v>
      </c>
      <c r="C4" s="401"/>
      <c r="D4" s="401"/>
      <c r="E4" s="401"/>
      <c r="F4" s="401"/>
      <c r="G4" s="401"/>
      <c r="H4" s="402"/>
      <c r="I4" s="402"/>
      <c r="J4" s="399"/>
      <c r="K4" s="400" t="s">
        <v>449</v>
      </c>
      <c r="L4" s="401"/>
      <c r="M4" s="401"/>
      <c r="N4" s="401"/>
      <c r="O4" s="401"/>
      <c r="P4" s="401"/>
      <c r="Q4" s="402"/>
      <c r="R4" s="402"/>
      <c r="S4" s="399"/>
    </row>
    <row r="5" spans="1:19" s="154" customFormat="1" ht="15" customHeight="1">
      <c r="A5" s="20"/>
      <c r="B5" s="20"/>
      <c r="C5" s="20"/>
      <c r="D5" s="161"/>
      <c r="E5" s="161"/>
      <c r="F5" s="161"/>
      <c r="G5" s="161"/>
      <c r="H5" s="161"/>
      <c r="I5" s="161"/>
      <c r="J5" s="20"/>
      <c r="K5" s="162"/>
      <c r="L5" s="162"/>
      <c r="S5" s="20"/>
    </row>
    <row r="6" spans="1:19" s="154" customFormat="1" ht="15" customHeight="1">
      <c r="A6" s="20"/>
      <c r="B6" s="20"/>
      <c r="C6" s="24"/>
      <c r="D6" s="403"/>
      <c r="E6" s="403"/>
      <c r="F6" s="403"/>
      <c r="G6" s="403"/>
      <c r="H6" s="403"/>
      <c r="I6" s="403"/>
      <c r="J6" s="20"/>
      <c r="K6" s="246"/>
      <c r="L6" s="246"/>
      <c r="S6" s="20"/>
    </row>
    <row r="7" spans="1:19" s="154" customFormat="1" ht="15" customHeight="1">
      <c r="A7" s="20"/>
      <c r="B7" s="20"/>
      <c r="C7" s="24"/>
      <c r="D7" s="159"/>
      <c r="E7" s="159"/>
      <c r="F7" s="159"/>
      <c r="G7" s="159"/>
      <c r="H7" s="159"/>
      <c r="I7" s="159"/>
      <c r="J7" s="20"/>
      <c r="K7" s="160"/>
      <c r="L7" s="160"/>
      <c r="S7" s="20"/>
    </row>
    <row r="8" spans="1:19" s="154" customFormat="1" ht="15" customHeight="1">
      <c r="A8" s="20"/>
      <c r="B8" s="20"/>
      <c r="C8" s="24"/>
      <c r="D8" s="159"/>
      <c r="E8" s="159"/>
      <c r="F8" s="159"/>
      <c r="G8" s="159"/>
      <c r="H8" s="159"/>
      <c r="I8" s="159"/>
      <c r="J8" s="20"/>
      <c r="K8" s="160"/>
      <c r="L8" s="160"/>
      <c r="S8" s="20"/>
    </row>
    <row r="9" spans="1:19" s="154" customFormat="1" ht="15" customHeight="1">
      <c r="A9" s="20"/>
      <c r="B9" s="20"/>
      <c r="C9" s="24"/>
      <c r="D9" s="159"/>
      <c r="E9" s="159"/>
      <c r="F9" s="159"/>
      <c r="G9" s="159"/>
      <c r="H9" s="159"/>
      <c r="I9" s="159"/>
      <c r="J9" s="20"/>
      <c r="K9" s="160"/>
      <c r="L9" s="160"/>
      <c r="S9" s="20"/>
    </row>
    <row r="10" spans="1:19" s="154" customFormat="1" ht="15" customHeight="1">
      <c r="A10" s="20"/>
      <c r="B10" s="20"/>
      <c r="C10" s="24"/>
      <c r="D10" s="159"/>
      <c r="E10" s="159"/>
      <c r="F10" s="159"/>
      <c r="G10" s="159"/>
      <c r="H10" s="159"/>
      <c r="I10" s="159"/>
      <c r="J10" s="20"/>
      <c r="K10" s="160"/>
      <c r="L10" s="160"/>
      <c r="S10" s="20"/>
    </row>
    <row r="11" spans="1:19" s="154" customFormat="1" ht="15" customHeight="1">
      <c r="A11" s="20"/>
      <c r="B11" s="20"/>
      <c r="C11" s="24"/>
      <c r="D11" s="159"/>
      <c r="E11" s="159"/>
      <c r="F11" s="159"/>
      <c r="G11" s="159"/>
      <c r="H11" s="159"/>
      <c r="I11" s="159"/>
      <c r="J11" s="20"/>
      <c r="K11" s="160"/>
      <c r="L11" s="126"/>
      <c r="S11" s="20"/>
    </row>
    <row r="12" spans="1:19" s="154" customFormat="1" ht="15" customHeight="1">
      <c r="A12" s="20"/>
      <c r="B12" s="20"/>
      <c r="C12" s="24"/>
      <c r="D12" s="159"/>
      <c r="E12" s="159"/>
      <c r="F12" s="125"/>
      <c r="G12" s="159"/>
      <c r="H12" s="159"/>
      <c r="I12" s="159"/>
      <c r="J12" s="20"/>
      <c r="K12" s="160"/>
      <c r="L12" s="160"/>
      <c r="M12" s="404"/>
      <c r="S12" s="20"/>
    </row>
    <row r="13" spans="1:19" s="154" customFormat="1" ht="15" customHeight="1">
      <c r="A13" s="20"/>
      <c r="B13" s="161"/>
      <c r="C13" s="24"/>
      <c r="D13" s="159"/>
      <c r="E13" s="159"/>
      <c r="F13" s="159"/>
      <c r="G13" s="159"/>
      <c r="H13" s="159"/>
      <c r="I13" s="159"/>
      <c r="J13" s="20"/>
      <c r="K13" s="160"/>
      <c r="L13" s="160"/>
      <c r="S13" s="20"/>
    </row>
    <row r="14" spans="1:19" s="154" customFormat="1" ht="15" customHeight="1">
      <c r="A14" s="20"/>
      <c r="B14" s="20"/>
      <c r="C14" s="24"/>
      <c r="D14" s="159"/>
      <c r="E14" s="159"/>
      <c r="F14" s="159"/>
      <c r="G14" s="159"/>
      <c r="H14" s="159"/>
      <c r="I14" s="159"/>
      <c r="J14" s="20"/>
      <c r="K14" s="160"/>
      <c r="L14" s="160"/>
      <c r="S14" s="20"/>
    </row>
    <row r="15" spans="1:19" s="154" customFormat="1" ht="15" customHeight="1">
      <c r="A15" s="20"/>
      <c r="B15" s="20"/>
      <c r="C15" s="24"/>
      <c r="D15" s="159"/>
      <c r="E15" s="159"/>
      <c r="F15" s="159"/>
      <c r="G15" s="159"/>
      <c r="H15" s="159"/>
      <c r="I15" s="159"/>
      <c r="J15" s="20"/>
      <c r="K15" s="160"/>
      <c r="L15" s="160"/>
      <c r="S15" s="20"/>
    </row>
    <row r="16" spans="1:19" s="154" customFormat="1" ht="15" customHeight="1">
      <c r="A16" s="20"/>
      <c r="B16" s="20"/>
      <c r="C16" s="24"/>
      <c r="D16" s="159"/>
      <c r="E16" s="159"/>
      <c r="F16" s="159"/>
      <c r="G16" s="159"/>
      <c r="H16" s="125"/>
      <c r="I16" s="125"/>
      <c r="J16" s="20"/>
      <c r="K16" s="126"/>
      <c r="L16" s="126"/>
      <c r="S16" s="20"/>
    </row>
    <row r="17" spans="1:19" s="154" customFormat="1" ht="15" customHeight="1">
      <c r="A17" s="20"/>
      <c r="B17" s="20"/>
      <c r="C17" s="24"/>
      <c r="D17" s="159"/>
      <c r="E17" s="159"/>
      <c r="F17" s="159"/>
      <c r="G17" s="125"/>
      <c r="H17" s="159"/>
      <c r="I17" s="159"/>
      <c r="J17" s="20"/>
      <c r="K17" s="160"/>
      <c r="L17" s="160"/>
      <c r="S17" s="20"/>
    </row>
    <row r="18" spans="1:19" s="154" customFormat="1" ht="15" customHeight="1">
      <c r="A18" s="20"/>
      <c r="B18" s="161"/>
      <c r="C18" s="24"/>
      <c r="D18" s="159"/>
      <c r="E18" s="159"/>
      <c r="F18" s="159"/>
      <c r="G18" s="159"/>
      <c r="H18" s="159"/>
      <c r="I18" s="159"/>
      <c r="J18" s="20"/>
      <c r="K18" s="160"/>
      <c r="L18" s="160"/>
      <c r="S18" s="20"/>
    </row>
    <row r="19" spans="1:19" s="154" customFormat="1" ht="15" customHeight="1">
      <c r="A19" s="20"/>
      <c r="B19" s="20"/>
      <c r="C19" s="24"/>
      <c r="D19" s="159"/>
      <c r="E19" s="159"/>
      <c r="F19" s="159"/>
      <c r="G19" s="159"/>
      <c r="H19" s="159"/>
      <c r="I19" s="159"/>
      <c r="J19" s="20"/>
      <c r="K19" s="160"/>
      <c r="L19" s="160"/>
      <c r="S19" s="20"/>
    </row>
    <row r="20" spans="1:19" s="154" customFormat="1" ht="1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20"/>
      <c r="K20" s="160"/>
      <c r="L20" s="160"/>
      <c r="S20" s="20"/>
    </row>
    <row r="21" spans="1:19" s="154" customFormat="1" ht="15" customHeight="1">
      <c r="A21" s="20"/>
      <c r="B21" s="20"/>
      <c r="C21" s="24"/>
      <c r="D21" s="161"/>
      <c r="E21" s="161"/>
      <c r="F21" s="161"/>
      <c r="G21" s="161"/>
      <c r="H21" s="161"/>
      <c r="I21" s="161"/>
      <c r="J21" s="20"/>
      <c r="K21" s="162"/>
      <c r="L21" s="162"/>
      <c r="S21" s="20"/>
    </row>
    <row r="22" spans="1:19" s="154" customFormat="1" ht="15" customHeight="1">
      <c r="A22" s="20"/>
      <c r="B22" s="20"/>
      <c r="C22" s="24"/>
      <c r="D22" s="125"/>
      <c r="E22" s="125"/>
      <c r="F22" s="125"/>
      <c r="G22" s="125"/>
      <c r="H22" s="125"/>
      <c r="I22" s="125"/>
      <c r="J22" s="20"/>
      <c r="K22" s="126"/>
      <c r="L22" s="126"/>
      <c r="S22" s="20"/>
    </row>
    <row r="23" spans="1:19" s="154" customFormat="1" ht="15" customHeight="1">
      <c r="A23" s="20"/>
      <c r="B23" s="20"/>
      <c r="C23" s="24"/>
      <c r="D23" s="125"/>
      <c r="E23" s="125"/>
      <c r="F23" s="125"/>
      <c r="G23" s="125"/>
      <c r="H23" s="125"/>
      <c r="I23" s="125"/>
      <c r="J23" s="20"/>
      <c r="K23" s="126"/>
      <c r="L23" s="126"/>
      <c r="S23" s="20"/>
    </row>
    <row r="24" spans="1:19" s="247" customFormat="1" ht="15" customHeight="1">
      <c r="A24" s="399"/>
      <c r="B24" s="400" t="s">
        <v>442</v>
      </c>
      <c r="C24" s="401"/>
      <c r="D24" s="401"/>
      <c r="E24" s="401"/>
      <c r="F24" s="401"/>
      <c r="G24" s="401"/>
      <c r="H24" s="402"/>
      <c r="I24" s="402"/>
      <c r="J24" s="399"/>
      <c r="K24" s="400" t="s">
        <v>443</v>
      </c>
      <c r="L24" s="401"/>
      <c r="M24" s="401"/>
      <c r="N24" s="401"/>
      <c r="O24" s="401"/>
      <c r="P24" s="401"/>
      <c r="Q24" s="402"/>
      <c r="R24" s="402"/>
      <c r="S24" s="399"/>
    </row>
    <row r="25" spans="1:19" s="154" customFormat="1" ht="15" customHeight="1">
      <c r="A25" s="20"/>
      <c r="B25" s="20"/>
      <c r="C25" s="20"/>
      <c r="D25" s="161"/>
      <c r="E25" s="161"/>
      <c r="F25" s="161"/>
      <c r="G25" s="161"/>
      <c r="H25" s="161"/>
      <c r="I25" s="161"/>
      <c r="J25" s="20"/>
      <c r="K25" s="162"/>
      <c r="L25" s="162"/>
      <c r="S25" s="20"/>
    </row>
    <row r="26" spans="1:19" s="154" customFormat="1" ht="15" customHeight="1">
      <c r="A26" s="20"/>
      <c r="B26" s="405"/>
      <c r="C26" s="406"/>
      <c r="D26" s="407"/>
      <c r="E26" s="407"/>
      <c r="F26" s="407"/>
      <c r="G26" s="407"/>
      <c r="H26" s="407"/>
      <c r="I26" s="407"/>
      <c r="J26" s="20"/>
      <c r="K26" s="408"/>
      <c r="L26" s="408"/>
      <c r="M26" s="409"/>
      <c r="N26" s="409"/>
      <c r="O26" s="409"/>
      <c r="P26" s="409"/>
      <c r="Q26" s="409"/>
      <c r="R26" s="409"/>
      <c r="S26" s="20"/>
    </row>
    <row r="27" spans="1:19" s="154" customFormat="1" ht="15" customHeight="1">
      <c r="A27" s="20"/>
      <c r="B27" s="405"/>
      <c r="C27" s="406"/>
      <c r="D27" s="410"/>
      <c r="E27" s="410"/>
      <c r="F27" s="410"/>
      <c r="G27" s="410"/>
      <c r="H27" s="410"/>
      <c r="I27" s="410"/>
      <c r="J27" s="20"/>
      <c r="K27" s="411"/>
      <c r="L27" s="411"/>
      <c r="M27" s="409"/>
      <c r="N27" s="409"/>
      <c r="O27" s="409"/>
      <c r="P27" s="409"/>
      <c r="Q27" s="409"/>
      <c r="R27" s="409"/>
      <c r="S27" s="20"/>
    </row>
    <row r="28" spans="1:19" s="154" customFormat="1" ht="15" customHeight="1">
      <c r="A28" s="20"/>
      <c r="B28" s="405"/>
      <c r="C28" s="406"/>
      <c r="D28" s="410"/>
      <c r="E28" s="410"/>
      <c r="F28" s="410"/>
      <c r="G28" s="410"/>
      <c r="H28" s="410"/>
      <c r="I28" s="410"/>
      <c r="J28" s="20"/>
      <c r="K28" s="411"/>
      <c r="L28" s="411"/>
      <c r="M28" s="409"/>
      <c r="N28" s="409"/>
      <c r="O28" s="409"/>
      <c r="P28" s="409"/>
      <c r="Q28" s="409"/>
      <c r="R28" s="409"/>
      <c r="S28" s="20"/>
    </row>
    <row r="29" spans="1:19" s="154" customFormat="1" ht="15" customHeight="1">
      <c r="A29" s="20"/>
      <c r="B29" s="405"/>
      <c r="C29" s="406"/>
      <c r="D29" s="410"/>
      <c r="E29" s="410"/>
      <c r="F29" s="410"/>
      <c r="G29" s="410"/>
      <c r="H29" s="410"/>
      <c r="I29" s="410"/>
      <c r="J29" s="20"/>
      <c r="K29" s="411"/>
      <c r="L29" s="411"/>
      <c r="M29" s="409"/>
      <c r="N29" s="409"/>
      <c r="O29" s="409"/>
      <c r="P29" s="409"/>
      <c r="Q29" s="409"/>
      <c r="R29" s="409"/>
      <c r="S29" s="20"/>
    </row>
    <row r="30" spans="1:19" s="154" customFormat="1" ht="15" customHeight="1">
      <c r="A30" s="20"/>
      <c r="B30" s="405"/>
      <c r="C30" s="406"/>
      <c r="D30" s="410"/>
      <c r="E30" s="410"/>
      <c r="F30" s="410"/>
      <c r="G30" s="410"/>
      <c r="H30" s="410"/>
      <c r="I30" s="410"/>
      <c r="J30" s="20"/>
      <c r="K30" s="411"/>
      <c r="L30" s="411"/>
      <c r="M30" s="409"/>
      <c r="N30" s="409"/>
      <c r="O30" s="409"/>
      <c r="P30" s="409"/>
      <c r="Q30" s="409"/>
      <c r="R30" s="409"/>
      <c r="S30" s="20"/>
    </row>
    <row r="31" spans="1:19" s="154" customFormat="1" ht="15" customHeight="1">
      <c r="A31" s="20"/>
      <c r="B31" s="405"/>
      <c r="C31" s="406"/>
      <c r="D31" s="410"/>
      <c r="E31" s="410"/>
      <c r="F31" s="410"/>
      <c r="G31" s="410"/>
      <c r="H31" s="410"/>
      <c r="I31" s="410"/>
      <c r="J31" s="20"/>
      <c r="K31" s="411"/>
      <c r="L31" s="412"/>
      <c r="M31" s="409"/>
      <c r="N31" s="409"/>
      <c r="O31" s="409"/>
      <c r="P31" s="409"/>
      <c r="Q31" s="409"/>
      <c r="R31" s="409"/>
      <c r="S31" s="20"/>
    </row>
    <row r="32" spans="1:19" s="154" customFormat="1" ht="15" customHeight="1">
      <c r="A32" s="20"/>
      <c r="B32" s="405"/>
      <c r="C32" s="406"/>
      <c r="D32" s="410"/>
      <c r="E32" s="410"/>
      <c r="F32" s="413"/>
      <c r="G32" s="410"/>
      <c r="H32" s="410"/>
      <c r="I32" s="410"/>
      <c r="J32" s="20"/>
      <c r="K32" s="411"/>
      <c r="L32" s="411"/>
      <c r="M32" s="414"/>
      <c r="N32" s="409"/>
      <c r="O32" s="409"/>
      <c r="P32" s="409"/>
      <c r="Q32" s="409"/>
      <c r="R32" s="409"/>
      <c r="S32" s="20"/>
    </row>
    <row r="33" spans="1:19" s="154" customFormat="1" ht="15" customHeight="1">
      <c r="A33" s="20"/>
      <c r="B33" s="415"/>
      <c r="C33" s="406"/>
      <c r="D33" s="410"/>
      <c r="E33" s="410"/>
      <c r="F33" s="410"/>
      <c r="G33" s="410"/>
      <c r="H33" s="410"/>
      <c r="I33" s="410"/>
      <c r="J33" s="20"/>
      <c r="K33" s="411"/>
      <c r="L33" s="411"/>
      <c r="M33" s="409"/>
      <c r="N33" s="409"/>
      <c r="O33" s="409"/>
      <c r="P33" s="409"/>
      <c r="Q33" s="409"/>
      <c r="R33" s="409"/>
      <c r="S33" s="20"/>
    </row>
    <row r="34" spans="1:19" s="154" customFormat="1" ht="15" customHeight="1">
      <c r="A34" s="20"/>
      <c r="B34" s="405"/>
      <c r="C34" s="406"/>
      <c r="D34" s="410"/>
      <c r="E34" s="410"/>
      <c r="F34" s="410"/>
      <c r="G34" s="410"/>
      <c r="H34" s="410"/>
      <c r="I34" s="410"/>
      <c r="J34" s="20"/>
      <c r="K34" s="411"/>
      <c r="L34" s="411"/>
      <c r="M34" s="409"/>
      <c r="N34" s="409"/>
      <c r="O34" s="409"/>
      <c r="P34" s="409"/>
      <c r="Q34" s="409"/>
      <c r="R34" s="409"/>
      <c r="S34" s="20"/>
    </row>
    <row r="35" spans="1:19" s="154" customFormat="1" ht="15" customHeight="1">
      <c r="A35" s="20"/>
      <c r="B35" s="405"/>
      <c r="C35" s="406"/>
      <c r="D35" s="410"/>
      <c r="E35" s="410"/>
      <c r="F35" s="410"/>
      <c r="G35" s="410"/>
      <c r="H35" s="410"/>
      <c r="I35" s="410"/>
      <c r="J35" s="20"/>
      <c r="K35" s="411"/>
      <c r="L35" s="411"/>
      <c r="M35" s="409"/>
      <c r="N35" s="409"/>
      <c r="O35" s="409"/>
      <c r="P35" s="409"/>
      <c r="Q35" s="409"/>
      <c r="R35" s="409"/>
      <c r="S35" s="20"/>
    </row>
    <row r="36" spans="1:19" s="154" customFormat="1" ht="15" customHeight="1">
      <c r="A36" s="20"/>
      <c r="B36" s="405"/>
      <c r="C36" s="406"/>
      <c r="D36" s="410"/>
      <c r="E36" s="410"/>
      <c r="F36" s="410"/>
      <c r="G36" s="410"/>
      <c r="H36" s="413"/>
      <c r="I36" s="413"/>
      <c r="J36" s="20"/>
      <c r="K36" s="412"/>
      <c r="L36" s="412"/>
      <c r="M36" s="409"/>
      <c r="N36" s="409"/>
      <c r="O36" s="409"/>
      <c r="P36" s="409"/>
      <c r="Q36" s="409"/>
      <c r="R36" s="409"/>
      <c r="S36" s="20"/>
    </row>
    <row r="37" spans="1:19" s="154" customFormat="1" ht="15" customHeight="1">
      <c r="A37" s="20"/>
      <c r="B37" s="405"/>
      <c r="C37" s="406"/>
      <c r="D37" s="410"/>
      <c r="E37" s="410"/>
      <c r="F37" s="410"/>
      <c r="G37" s="413"/>
      <c r="H37" s="410"/>
      <c r="I37" s="410"/>
      <c r="J37" s="20"/>
      <c r="K37" s="411"/>
      <c r="L37" s="411"/>
      <c r="M37" s="409"/>
      <c r="N37" s="409"/>
      <c r="O37" s="409"/>
      <c r="P37" s="409"/>
      <c r="Q37" s="409"/>
      <c r="R37" s="409"/>
      <c r="S37" s="20"/>
    </row>
    <row r="38" spans="1:19" s="154" customFormat="1" ht="15" customHeight="1">
      <c r="A38" s="20"/>
      <c r="B38" s="415"/>
      <c r="C38" s="406"/>
      <c r="D38" s="410"/>
      <c r="E38" s="410"/>
      <c r="F38" s="410"/>
      <c r="G38" s="410"/>
      <c r="H38" s="410"/>
      <c r="I38" s="410"/>
      <c r="J38" s="20"/>
      <c r="K38" s="411"/>
      <c r="L38" s="411"/>
      <c r="M38" s="409"/>
      <c r="N38" s="409"/>
      <c r="O38" s="409"/>
      <c r="P38" s="409"/>
      <c r="Q38" s="409"/>
      <c r="R38" s="409"/>
      <c r="S38" s="20"/>
    </row>
    <row r="39" spans="1:19" s="154" customFormat="1" ht="15" customHeight="1">
      <c r="A39" s="20"/>
      <c r="B39" s="405"/>
      <c r="C39" s="406"/>
      <c r="D39" s="410"/>
      <c r="E39" s="410"/>
      <c r="F39" s="410"/>
      <c r="G39" s="410"/>
      <c r="H39" s="410"/>
      <c r="I39" s="410"/>
      <c r="J39" s="20"/>
      <c r="K39" s="411"/>
      <c r="L39" s="411"/>
      <c r="M39" s="409"/>
      <c r="N39" s="409"/>
      <c r="O39" s="409"/>
      <c r="P39" s="409"/>
      <c r="Q39" s="409"/>
      <c r="R39" s="409"/>
      <c r="S39" s="20"/>
    </row>
    <row r="40" spans="1:19" s="154" customFormat="1" ht="15" customHeight="1">
      <c r="A40" s="20"/>
      <c r="B40" s="405"/>
      <c r="C40" s="406"/>
      <c r="D40" s="410"/>
      <c r="E40" s="410"/>
      <c r="F40" s="410"/>
      <c r="G40" s="410"/>
      <c r="H40" s="410"/>
      <c r="I40" s="410"/>
      <c r="J40" s="20"/>
      <c r="K40" s="411"/>
      <c r="L40" s="411"/>
      <c r="M40" s="409"/>
      <c r="N40" s="409"/>
      <c r="O40" s="409"/>
      <c r="P40" s="409"/>
      <c r="Q40" s="409"/>
      <c r="R40" s="409"/>
      <c r="S40" s="20"/>
    </row>
    <row r="41" spans="1:19" s="154" customFormat="1" ht="15" customHeight="1">
      <c r="A41" s="20"/>
      <c r="B41" s="20"/>
      <c r="C41" s="24"/>
      <c r="D41" s="161"/>
      <c r="E41" s="161"/>
      <c r="F41" s="161"/>
      <c r="G41" s="161"/>
      <c r="H41" s="161"/>
      <c r="I41" s="161"/>
      <c r="J41" s="20"/>
      <c r="K41" s="162"/>
      <c r="L41" s="162"/>
      <c r="S41" s="20"/>
    </row>
    <row r="42" spans="1:19" s="154" customFormat="1" ht="15" customHeight="1">
      <c r="A42" s="20"/>
      <c r="B42" s="20"/>
      <c r="C42" s="24"/>
      <c r="D42" s="125"/>
      <c r="E42" s="125"/>
      <c r="F42" s="125"/>
      <c r="G42" s="125"/>
      <c r="H42" s="125"/>
      <c r="I42" s="125"/>
      <c r="J42" s="20"/>
      <c r="K42" s="126"/>
      <c r="L42" s="126"/>
      <c r="S42" s="20"/>
    </row>
    <row r="43" spans="1:19" s="154" customFormat="1" ht="15" customHeight="1">
      <c r="A43" s="20"/>
      <c r="B43" s="20"/>
      <c r="C43" s="24"/>
      <c r="D43" s="125"/>
      <c r="E43" s="125"/>
      <c r="F43" s="125"/>
      <c r="G43" s="125"/>
      <c r="H43" s="125"/>
      <c r="I43" s="125"/>
      <c r="J43" s="20"/>
      <c r="K43" s="126"/>
      <c r="L43" s="126"/>
      <c r="S43" s="20"/>
    </row>
    <row r="44" spans="3:10" s="416" customFormat="1" ht="13.5" customHeight="1">
      <c r="C44" s="416">
        <v>2005</v>
      </c>
      <c r="D44" s="416">
        <v>2006</v>
      </c>
      <c r="E44" s="416">
        <v>2007</v>
      </c>
      <c r="F44" s="416">
        <v>2008</v>
      </c>
      <c r="G44" s="416">
        <v>2009</v>
      </c>
      <c r="H44" s="416">
        <v>2010</v>
      </c>
      <c r="I44" s="416">
        <v>2011</v>
      </c>
      <c r="J44" s="416">
        <v>2012</v>
      </c>
    </row>
    <row r="45" spans="2:12" s="417" customFormat="1" ht="15" customHeight="1">
      <c r="B45" s="418" t="s">
        <v>444</v>
      </c>
      <c r="C45" s="427">
        <f>'投資'!D20</f>
        <v>0.18663181414181318</v>
      </c>
      <c r="D45" s="427">
        <f>'投資'!E20</f>
        <v>0.1275593945090201</v>
      </c>
      <c r="E45" s="427">
        <f>'投資'!F20</f>
        <v>0.1483756782296658</v>
      </c>
      <c r="F45" s="427">
        <f>'投資'!G20</f>
        <v>0.12127501115679085</v>
      </c>
      <c r="G45" s="427">
        <f>'投資'!H20</f>
        <v>0.11390572061746203</v>
      </c>
      <c r="H45" s="427">
        <f>'投資'!I20</f>
        <v>0.07716043974508924</v>
      </c>
      <c r="I45" s="427">
        <f>'投資'!J20</f>
        <v>0.10851903307666998</v>
      </c>
      <c r="J45" s="427">
        <f>'投資'!K20</f>
        <v>0.12032710077457363</v>
      </c>
      <c r="K45" s="420"/>
      <c r="L45" s="420"/>
    </row>
    <row r="46" spans="2:18" s="416" customFormat="1" ht="10.5" customHeight="1">
      <c r="B46" s="418" t="s">
        <v>193</v>
      </c>
      <c r="C46" s="428">
        <f>'連PL'!D21</f>
        <v>1511</v>
      </c>
      <c r="D46" s="428">
        <f>'連PL'!E21</f>
        <v>1184</v>
      </c>
      <c r="E46" s="428">
        <f>'連PL'!F21</f>
        <v>1535</v>
      </c>
      <c r="F46" s="428">
        <f>'連PL'!G21</f>
        <v>1374</v>
      </c>
      <c r="G46" s="428">
        <f>'連PL'!H21</f>
        <v>1392</v>
      </c>
      <c r="H46" s="428">
        <f>'連PL'!I21</f>
        <v>997</v>
      </c>
      <c r="I46" s="428">
        <f>'連PL'!J21</f>
        <v>1476</v>
      </c>
      <c r="J46" s="428">
        <f>'連PL'!K21</f>
        <v>1743</v>
      </c>
      <c r="K46" s="422"/>
      <c r="L46" s="422"/>
      <c r="M46" s="422"/>
      <c r="N46" s="422"/>
      <c r="O46" s="422"/>
      <c r="P46" s="422"/>
      <c r="Q46" s="422"/>
      <c r="R46" s="422"/>
    </row>
    <row r="47" spans="2:10" s="416" customFormat="1" ht="13.5" customHeight="1">
      <c r="B47" s="417" t="s">
        <v>445</v>
      </c>
      <c r="C47" s="429">
        <f>'投資'!D22</f>
        <v>0.17146525646211613</v>
      </c>
      <c r="D47" s="429">
        <f>'投資'!E22</f>
        <v>0.14121077555002248</v>
      </c>
      <c r="E47" s="429">
        <f>'投資'!F22</f>
        <v>0.14871509111013861</v>
      </c>
      <c r="F47" s="429">
        <f>'投資'!G22</f>
        <v>0.13583652391871906</v>
      </c>
      <c r="G47" s="429">
        <f>'投資'!H22</f>
        <v>0.13882979794393333</v>
      </c>
      <c r="H47" s="429">
        <f>'投資'!I22</f>
        <v>0.12717886419325644</v>
      </c>
      <c r="I47" s="429">
        <f>'投資'!J22</f>
        <v>0.13601043430506896</v>
      </c>
      <c r="J47" s="429">
        <f>'投資'!K22</f>
        <v>0.13903982766966103</v>
      </c>
    </row>
    <row r="48" spans="2:10" s="416" customFormat="1" ht="10.5" customHeight="1">
      <c r="B48" s="417" t="s">
        <v>191</v>
      </c>
      <c r="C48" s="430">
        <f>'連PL'!D13</f>
        <v>2771</v>
      </c>
      <c r="D48" s="430">
        <f>'連PL'!E13</f>
        <v>2434</v>
      </c>
      <c r="E48" s="430">
        <f>'連PL'!F13</f>
        <v>2707</v>
      </c>
      <c r="F48" s="430">
        <f>'連PL'!G13</f>
        <v>2537</v>
      </c>
      <c r="G48" s="430">
        <f>'連PL'!H13</f>
        <v>2630</v>
      </c>
      <c r="H48" s="430">
        <f>'連PL'!I13</f>
        <v>2524</v>
      </c>
      <c r="I48" s="430">
        <f>'連PL'!J13</f>
        <v>2930</v>
      </c>
      <c r="J48" s="430">
        <f>'連PL'!K13</f>
        <v>3450</v>
      </c>
    </row>
    <row r="49" spans="2:10" s="416" customFormat="1" ht="13.5" customHeight="1">
      <c r="B49" s="424" t="s">
        <v>446</v>
      </c>
      <c r="C49" s="431">
        <f>'投資-2'!D9</f>
        <v>179.11</v>
      </c>
      <c r="D49" s="431">
        <f>'投資-2'!E9</f>
        <v>73.15</v>
      </c>
      <c r="E49" s="431">
        <f>'投資-2'!F9</f>
        <v>94.82</v>
      </c>
      <c r="F49" s="431">
        <f>'投資-2'!G9</f>
        <v>84.87</v>
      </c>
      <c r="G49" s="431">
        <f>'投資-2'!H9</f>
        <v>85.96</v>
      </c>
      <c r="H49" s="431">
        <f>'投資-2'!I9</f>
        <v>61.57</v>
      </c>
      <c r="I49" s="431">
        <f>'投資-2'!J9</f>
        <v>90.69</v>
      </c>
      <c r="J49" s="431">
        <f>'投資-2'!K9</f>
        <v>107.64</v>
      </c>
    </row>
    <row r="50" spans="2:10" s="416" customFormat="1" ht="10.5">
      <c r="B50" s="424" t="s">
        <v>450</v>
      </c>
      <c r="C50" s="431">
        <f>'投資-2'!D11</f>
        <v>1073.62</v>
      </c>
      <c r="D50" s="431">
        <f>'投資-2'!E11</f>
        <v>606.4</v>
      </c>
      <c r="E50" s="431">
        <f>'投資-2'!F11</f>
        <v>671.73</v>
      </c>
      <c r="F50" s="431">
        <f>'投資-2'!G11</f>
        <v>728.01</v>
      </c>
      <c r="G50" s="431">
        <f>'投資-2'!H11</f>
        <v>781.36</v>
      </c>
      <c r="H50" s="431">
        <f>'投資-2'!I11</f>
        <v>814.46</v>
      </c>
      <c r="I50" s="431">
        <f>'投資-2'!J11</f>
        <v>865.48</v>
      </c>
      <c r="J50" s="431">
        <f>'投資-2'!K11</f>
        <v>923.56</v>
      </c>
    </row>
    <row r="51" spans="2:10" s="416" customFormat="1" ht="10.5">
      <c r="B51" s="416" t="s">
        <v>447</v>
      </c>
      <c r="C51" s="426">
        <f>'投資-2'!D18</f>
        <v>9.965942716766232</v>
      </c>
      <c r="D51" s="426">
        <f>'投資-2'!E18</f>
        <v>22.665755297334243</v>
      </c>
      <c r="E51" s="426">
        <f>'投資-2'!F18</f>
        <v>10.820502003796667</v>
      </c>
      <c r="F51" s="426">
        <f>'投資-2'!G18</f>
        <v>6.975374101567103</v>
      </c>
      <c r="G51" s="426">
        <f>'投資-2'!H18</f>
        <v>6.630991158678456</v>
      </c>
      <c r="H51" s="426">
        <f>'投資-2'!I18</f>
        <v>10.394672730225759</v>
      </c>
      <c r="I51" s="426">
        <f>'投資-2'!J18</f>
        <v>13.562686073436984</v>
      </c>
      <c r="J51" s="426">
        <f>'投資-2'!K18</f>
        <v>11.083240431066518</v>
      </c>
    </row>
    <row r="52" spans="2:10" s="416" customFormat="1" ht="10.5">
      <c r="B52" s="416" t="s">
        <v>448</v>
      </c>
      <c r="C52" s="426">
        <f>'投資-2'!D20</f>
        <v>1.66259942996591</v>
      </c>
      <c r="D52" s="426">
        <f>'投資-2'!E20</f>
        <v>2.734168865435356</v>
      </c>
      <c r="E52" s="426">
        <f>'投資-2'!F20</f>
        <v>1.5273994015452637</v>
      </c>
      <c r="F52" s="426">
        <f>'投資-2'!G20</f>
        <v>0.8131756431917144</v>
      </c>
      <c r="G52" s="426">
        <f>'投資-2'!H20</f>
        <v>0.7294972867820211</v>
      </c>
      <c r="H52" s="426">
        <f>'投資-2'!I20</f>
        <v>0.7857967242099059</v>
      </c>
      <c r="I52" s="426">
        <f>'投資-2'!J20</f>
        <v>1.4211766880806027</v>
      </c>
      <c r="J52" s="426">
        <f>'投資-2'!K20</f>
        <v>1.2917406557235047</v>
      </c>
    </row>
    <row r="53" s="416" customFormat="1" ht="10.5"/>
    <row r="54" s="416" customFormat="1" ht="10.5"/>
    <row r="55" s="416" customFormat="1" ht="10.5"/>
    <row r="56" s="416" customFormat="1" ht="10.5"/>
    <row r="57" s="416" customFormat="1" ht="10.5"/>
    <row r="58" s="425" customFormat="1" ht="10.5"/>
    <row r="59" s="425" customFormat="1" ht="10.5"/>
    <row r="60" s="425" customFormat="1" ht="10.5"/>
    <row r="61" s="425" customFormat="1" ht="10.5"/>
    <row r="62" s="425" customFormat="1" ht="10.5"/>
    <row r="63" s="425" customFormat="1" ht="10.5"/>
    <row r="64" s="425" customFormat="1" ht="10.5"/>
    <row r="65" s="425" customFormat="1" ht="10.5"/>
  </sheetData>
  <printOptions horizontalCentered="1"/>
  <pageMargins left="0.5905511811023623" right="0.5905511811023623" top="0.3937007874015748" bottom="0.5511811023622047" header="0.2362204724409449" footer="0.2755905511811024"/>
  <pageSetup horizontalDpi="600" verticalDpi="600" orientation="landscape" paperSize="9" scale="89" r:id="rId2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="85" zoomScaleSheetLayoutView="85" workbookViewId="0" topLeftCell="A1">
      <selection activeCell="B2" sqref="B2"/>
    </sheetView>
  </sheetViews>
  <sheetFormatPr defaultColWidth="9.00390625" defaultRowHeight="13.5"/>
  <cols>
    <col min="1" max="1" width="7.875" style="304" customWidth="1"/>
    <col min="2" max="2" width="10.125" style="304" customWidth="1"/>
    <col min="3" max="14" width="9.00390625" style="304" customWidth="1"/>
    <col min="15" max="15" width="15.875" style="304" customWidth="1"/>
    <col min="16" max="16" width="3.25390625" style="304" customWidth="1"/>
    <col min="17" max="16384" width="9.00390625" style="304" customWidth="1"/>
  </cols>
  <sheetData>
    <row r="1" spans="1:16" ht="14.25" thickTop="1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3"/>
    </row>
    <row r="2" spans="1:16" ht="13.5">
      <c r="A2" s="324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25"/>
    </row>
    <row r="3" spans="1:16" ht="13.5">
      <c r="A3" s="324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25"/>
    </row>
    <row r="4" spans="1:16" ht="13.5">
      <c r="A4" s="324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25"/>
    </row>
    <row r="5" spans="1:16" ht="13.5">
      <c r="A5" s="324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25"/>
    </row>
    <row r="6" spans="1:16" ht="13.5">
      <c r="A6" s="324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25"/>
    </row>
    <row r="7" spans="1:16" ht="13.5">
      <c r="A7" s="324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25"/>
    </row>
    <row r="8" spans="1:16" ht="13.5">
      <c r="A8" s="324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25"/>
    </row>
    <row r="9" spans="1:16" ht="13.5">
      <c r="A9" s="324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25"/>
    </row>
    <row r="10" spans="1:16" ht="13.5">
      <c r="A10" s="324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25"/>
    </row>
    <row r="11" spans="1:16" ht="13.5">
      <c r="A11" s="324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25"/>
    </row>
    <row r="12" spans="1:16" ht="13.5">
      <c r="A12" s="324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25"/>
    </row>
    <row r="13" spans="1:16" ht="13.5">
      <c r="A13" s="324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25"/>
    </row>
    <row r="14" spans="1:16" ht="13.5">
      <c r="A14" s="324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25"/>
    </row>
    <row r="15" spans="1:16" ht="13.5">
      <c r="A15" s="324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25"/>
    </row>
    <row r="16" spans="1:16" ht="13.5">
      <c r="A16" s="324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25"/>
    </row>
    <row r="17" spans="1:16" ht="13.5">
      <c r="A17" s="324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25"/>
    </row>
    <row r="18" spans="1:16" ht="13.5">
      <c r="A18" s="324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25"/>
    </row>
    <row r="19" spans="1:16" ht="13.5">
      <c r="A19" s="324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25"/>
    </row>
    <row r="20" spans="1:16" ht="13.5">
      <c r="A20" s="324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25"/>
    </row>
    <row r="21" spans="1:16" ht="13.5">
      <c r="A21" s="324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25"/>
    </row>
    <row r="22" spans="1:16" ht="13.5">
      <c r="A22" s="324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25"/>
    </row>
    <row r="23" spans="1:16" ht="13.5">
      <c r="A23" s="324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25"/>
    </row>
    <row r="24" spans="1:16" ht="13.5">
      <c r="A24" s="324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25"/>
    </row>
    <row r="25" spans="1:16" ht="13.5">
      <c r="A25" s="324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25"/>
    </row>
    <row r="26" spans="1:16" ht="13.5">
      <c r="A26" s="324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25"/>
    </row>
    <row r="27" spans="1:16" ht="13.5">
      <c r="A27" s="324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25"/>
    </row>
    <row r="28" spans="1:16" ht="13.5">
      <c r="A28" s="324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25"/>
    </row>
    <row r="29" spans="1:16" ht="13.5">
      <c r="A29" s="324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25"/>
    </row>
    <row r="30" spans="1:16" ht="13.5">
      <c r="A30" s="324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25"/>
    </row>
    <row r="31" spans="1:16" ht="13.5">
      <c r="A31" s="324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25"/>
    </row>
    <row r="32" spans="1:16" ht="13.5">
      <c r="A32" s="324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25"/>
    </row>
    <row r="33" spans="1:16" ht="13.5">
      <c r="A33" s="324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25"/>
    </row>
    <row r="34" spans="1:16" ht="13.5">
      <c r="A34" s="324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25"/>
    </row>
    <row r="35" spans="1:16" ht="13.5">
      <c r="A35" s="324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25"/>
    </row>
    <row r="36" spans="1:17" ht="13.5">
      <c r="A36" s="324"/>
      <c r="B36" s="312"/>
      <c r="C36" s="312"/>
      <c r="D36" s="312"/>
      <c r="E36" s="312"/>
      <c r="F36" s="312"/>
      <c r="G36" s="312"/>
      <c r="H36" s="312"/>
      <c r="I36" s="312"/>
      <c r="K36" s="334" t="s">
        <v>378</v>
      </c>
      <c r="L36" s="335"/>
      <c r="M36" s="335"/>
      <c r="N36" s="335"/>
      <c r="O36" s="335"/>
      <c r="P36" s="325"/>
      <c r="Q36" s="308"/>
    </row>
    <row r="37" spans="1:16" ht="13.5">
      <c r="A37" s="324"/>
      <c r="B37" s="312"/>
      <c r="C37" s="312"/>
      <c r="D37" s="312"/>
      <c r="E37" s="312"/>
      <c r="F37" s="312"/>
      <c r="G37" s="312"/>
      <c r="H37" s="312"/>
      <c r="I37" s="312"/>
      <c r="J37" s="313"/>
      <c r="K37" s="335"/>
      <c r="L37" s="335"/>
      <c r="M37" s="336"/>
      <c r="N37" s="336"/>
      <c r="O37" s="337" t="s">
        <v>375</v>
      </c>
      <c r="P37" s="325"/>
    </row>
    <row r="38" spans="1:16" ht="13.5">
      <c r="A38" s="324"/>
      <c r="B38" s="312"/>
      <c r="C38" s="312"/>
      <c r="D38" s="312"/>
      <c r="E38" s="312"/>
      <c r="F38" s="312"/>
      <c r="G38" s="312"/>
      <c r="H38" s="312"/>
      <c r="I38" s="312"/>
      <c r="J38" s="313"/>
      <c r="K38" s="335"/>
      <c r="L38" s="335"/>
      <c r="M38" s="336"/>
      <c r="N38" s="336"/>
      <c r="O38" s="337" t="s">
        <v>376</v>
      </c>
      <c r="P38" s="325"/>
    </row>
    <row r="39" spans="1:16" ht="13.5">
      <c r="A39" s="324"/>
      <c r="B39" s="312"/>
      <c r="C39" s="312"/>
      <c r="D39" s="312"/>
      <c r="E39" s="312"/>
      <c r="F39" s="312"/>
      <c r="G39" s="312"/>
      <c r="H39" s="312"/>
      <c r="I39" s="312"/>
      <c r="J39" s="313"/>
      <c r="K39" s="335"/>
      <c r="L39" s="335"/>
      <c r="M39" s="336"/>
      <c r="N39" s="336"/>
      <c r="O39" s="337" t="s">
        <v>377</v>
      </c>
      <c r="P39" s="325"/>
    </row>
    <row r="40" spans="1:17" ht="18" thickBot="1">
      <c r="A40" s="330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3"/>
      <c r="Q40" s="308"/>
    </row>
    <row r="41" spans="13:17" ht="18" thickTop="1">
      <c r="M41" s="310"/>
      <c r="N41" s="310"/>
      <c r="P41" s="311"/>
      <c r="Q41" s="309"/>
    </row>
  </sheetData>
  <printOptions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7"/>
  <sheetViews>
    <sheetView showGridLines="0" view="pageBreakPreview" zoomScaleSheetLayoutView="100" workbookViewId="0" topLeftCell="A1">
      <selection activeCell="M29" sqref="M29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1" width="8.625" style="10" customWidth="1"/>
    <col min="12" max="12" width="1.625" style="16" customWidth="1"/>
    <col min="13" max="13" width="8.625" style="10" customWidth="1"/>
    <col min="14" max="14" width="1.625" style="10" customWidth="1"/>
    <col min="15" max="16384" width="9.00390625" style="10" customWidth="1"/>
  </cols>
  <sheetData>
    <row r="1" ht="13.5" customHeight="1"/>
    <row r="2" spans="1:13" ht="22.5" customHeight="1">
      <c r="A2" s="179"/>
      <c r="B2" s="11" t="s">
        <v>303</v>
      </c>
      <c r="C2" s="12"/>
      <c r="D2" s="12"/>
      <c r="E2" s="12"/>
      <c r="F2" s="12"/>
      <c r="G2" s="12"/>
      <c r="H2" s="12"/>
      <c r="I2" s="12"/>
      <c r="J2" s="16"/>
      <c r="K2" s="12"/>
      <c r="M2" s="12"/>
    </row>
    <row r="3" spans="1:13" ht="22.5" customHeight="1">
      <c r="A3" s="13"/>
      <c r="B3" s="14" t="s">
        <v>326</v>
      </c>
      <c r="C3" s="15"/>
      <c r="D3" s="15"/>
      <c r="E3" s="15"/>
      <c r="F3" s="15"/>
      <c r="G3" s="15"/>
      <c r="H3" s="15"/>
      <c r="I3" s="15"/>
      <c r="J3" s="341"/>
      <c r="K3" s="15"/>
      <c r="L3" s="341"/>
      <c r="M3" s="15"/>
    </row>
    <row r="4" spans="1:13" s="19" customFormat="1" ht="10.5">
      <c r="A4" s="9"/>
      <c r="B4" s="9"/>
      <c r="C4" s="9"/>
      <c r="D4" s="9"/>
      <c r="E4" s="9"/>
      <c r="F4" s="9"/>
      <c r="G4" s="9"/>
      <c r="H4" s="17"/>
      <c r="I4" s="18"/>
      <c r="J4" s="18"/>
      <c r="K4" s="18"/>
      <c r="L4" s="245"/>
      <c r="M4" s="18" t="s">
        <v>75</v>
      </c>
    </row>
    <row r="5" spans="1:13" s="19" customFormat="1" ht="10.5">
      <c r="A5" s="20"/>
      <c r="B5" s="20"/>
      <c r="C5" s="20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5">
        <v>2012</v>
      </c>
      <c r="L5" s="162"/>
      <c r="M5" s="435" t="s">
        <v>452</v>
      </c>
    </row>
    <row r="6" spans="1:13" s="19" customFormat="1" ht="15" customHeight="1">
      <c r="A6" s="166" t="s">
        <v>203</v>
      </c>
      <c r="B6" s="166"/>
      <c r="C6" s="167" t="s">
        <v>141</v>
      </c>
      <c r="D6" s="168"/>
      <c r="E6" s="168"/>
      <c r="F6" s="168"/>
      <c r="G6" s="168"/>
      <c r="H6" s="168"/>
      <c r="I6" s="169"/>
      <c r="J6" s="168"/>
      <c r="K6" s="169"/>
      <c r="L6" s="246"/>
      <c r="M6" s="169"/>
    </row>
    <row r="7" spans="1:13" s="19" customFormat="1" ht="15" customHeight="1">
      <c r="A7" s="20" t="s">
        <v>120</v>
      </c>
      <c r="B7" s="20"/>
      <c r="C7" s="21" t="s">
        <v>142</v>
      </c>
      <c r="D7" s="22"/>
      <c r="E7" s="22"/>
      <c r="F7" s="22"/>
      <c r="G7" s="22"/>
      <c r="H7" s="22"/>
      <c r="I7" s="23"/>
      <c r="J7" s="22"/>
      <c r="K7" s="23"/>
      <c r="L7" s="23"/>
      <c r="M7" s="23"/>
    </row>
    <row r="8" spans="1:13" s="19" customFormat="1" ht="15" customHeight="1">
      <c r="A8" s="20"/>
      <c r="B8" s="20" t="s">
        <v>134</v>
      </c>
      <c r="C8" s="21" t="s">
        <v>222</v>
      </c>
      <c r="D8" s="262">
        <v>5025</v>
      </c>
      <c r="E8" s="262">
        <v>5684</v>
      </c>
      <c r="F8" s="22">
        <v>5879</v>
      </c>
      <c r="G8" s="22">
        <v>7538</v>
      </c>
      <c r="H8" s="22">
        <v>7113</v>
      </c>
      <c r="I8" s="22">
        <v>7189</v>
      </c>
      <c r="J8" s="22">
        <v>6379</v>
      </c>
      <c r="K8" s="298">
        <v>5351</v>
      </c>
      <c r="L8" s="23"/>
      <c r="M8" s="298">
        <v>5343</v>
      </c>
    </row>
    <row r="9" spans="1:13" s="19" customFormat="1" ht="15" customHeight="1">
      <c r="A9" s="20"/>
      <c r="B9" s="20" t="s">
        <v>135</v>
      </c>
      <c r="C9" s="21" t="s">
        <v>223</v>
      </c>
      <c r="D9" s="262">
        <v>5230</v>
      </c>
      <c r="E9" s="262">
        <v>4425</v>
      </c>
      <c r="F9" s="22">
        <v>5782</v>
      </c>
      <c r="G9" s="22">
        <v>3409</v>
      </c>
      <c r="H9" s="22">
        <v>4826</v>
      </c>
      <c r="I9" s="22">
        <v>3966</v>
      </c>
      <c r="J9" s="22">
        <v>4814</v>
      </c>
      <c r="K9" s="298">
        <v>6983</v>
      </c>
      <c r="L9" s="23"/>
      <c r="M9" s="298">
        <v>5914</v>
      </c>
    </row>
    <row r="10" spans="1:13" s="19" customFormat="1" ht="15" customHeight="1">
      <c r="A10" s="20"/>
      <c r="B10" s="20" t="s">
        <v>136</v>
      </c>
      <c r="C10" s="21" t="s">
        <v>224</v>
      </c>
      <c r="D10" s="262">
        <v>400</v>
      </c>
      <c r="E10" s="262">
        <v>400</v>
      </c>
      <c r="F10" s="22">
        <v>400</v>
      </c>
      <c r="G10" s="22">
        <v>400</v>
      </c>
      <c r="H10" s="22">
        <v>400</v>
      </c>
      <c r="I10" s="22">
        <v>400</v>
      </c>
      <c r="J10" s="22">
        <v>400</v>
      </c>
      <c r="K10" s="298">
        <v>649</v>
      </c>
      <c r="L10" s="23"/>
      <c r="M10" s="23">
        <v>500</v>
      </c>
    </row>
    <row r="11" spans="1:13" s="19" customFormat="1" ht="15" customHeight="1">
      <c r="A11" s="20"/>
      <c r="B11" s="20" t="s">
        <v>259</v>
      </c>
      <c r="C11" s="21" t="s">
        <v>143</v>
      </c>
      <c r="D11" s="262">
        <v>1004</v>
      </c>
      <c r="E11" s="262">
        <v>433</v>
      </c>
      <c r="F11" s="22">
        <v>469</v>
      </c>
      <c r="G11" s="22">
        <v>523</v>
      </c>
      <c r="H11" s="22">
        <v>318</v>
      </c>
      <c r="I11" s="22">
        <v>337</v>
      </c>
      <c r="J11" s="22">
        <v>395</v>
      </c>
      <c r="K11" s="298">
        <v>1023</v>
      </c>
      <c r="L11" s="23"/>
      <c r="M11" s="23">
        <v>245</v>
      </c>
    </row>
    <row r="12" spans="1:13" s="19" customFormat="1" ht="15" customHeight="1" hidden="1">
      <c r="A12" s="20"/>
      <c r="B12" s="20" t="s">
        <v>313</v>
      </c>
      <c r="C12" s="21" t="s">
        <v>314</v>
      </c>
      <c r="D12" s="262" t="s">
        <v>334</v>
      </c>
      <c r="E12" s="262" t="s">
        <v>334</v>
      </c>
      <c r="F12" s="22" t="s">
        <v>334</v>
      </c>
      <c r="G12" s="22" t="s">
        <v>334</v>
      </c>
      <c r="H12" s="22">
        <v>276</v>
      </c>
      <c r="I12" s="22">
        <v>322</v>
      </c>
      <c r="J12" s="22"/>
      <c r="K12" s="298"/>
      <c r="L12" s="23"/>
      <c r="M12" s="23"/>
    </row>
    <row r="13" spans="1:13" s="19" customFormat="1" ht="15" customHeight="1">
      <c r="A13" s="20"/>
      <c r="B13" s="20" t="s">
        <v>268</v>
      </c>
      <c r="C13" s="21" t="s">
        <v>225</v>
      </c>
      <c r="D13" s="262">
        <v>428</v>
      </c>
      <c r="E13" s="262">
        <v>360</v>
      </c>
      <c r="F13" s="22">
        <v>393</v>
      </c>
      <c r="G13" s="22">
        <v>337</v>
      </c>
      <c r="H13" s="22">
        <v>471</v>
      </c>
      <c r="I13" s="22">
        <v>415</v>
      </c>
      <c r="J13" s="22">
        <v>570</v>
      </c>
      <c r="K13" s="298">
        <v>700</v>
      </c>
      <c r="L13" s="23"/>
      <c r="M13" s="23">
        <v>695</v>
      </c>
    </row>
    <row r="14" spans="1:13" s="19" customFormat="1" ht="15" customHeight="1">
      <c r="A14" s="20"/>
      <c r="B14" s="20" t="s">
        <v>137</v>
      </c>
      <c r="C14" s="21" t="s">
        <v>226</v>
      </c>
      <c r="D14" s="262">
        <v>252</v>
      </c>
      <c r="E14" s="262">
        <v>254</v>
      </c>
      <c r="F14" s="22">
        <v>266</v>
      </c>
      <c r="G14" s="22">
        <v>280</v>
      </c>
      <c r="H14" s="22">
        <v>471</v>
      </c>
      <c r="I14" s="22">
        <v>501</v>
      </c>
      <c r="J14" s="22">
        <v>560</v>
      </c>
      <c r="K14" s="298">
        <v>527</v>
      </c>
      <c r="L14" s="23"/>
      <c r="M14" s="23">
        <v>739</v>
      </c>
    </row>
    <row r="15" spans="1:13" s="19" customFormat="1" ht="15" customHeight="1">
      <c r="A15" s="20"/>
      <c r="B15" s="20" t="s">
        <v>138</v>
      </c>
      <c r="C15" s="21" t="s">
        <v>227</v>
      </c>
      <c r="D15" s="262">
        <v>-2</v>
      </c>
      <c r="E15" s="262" t="s">
        <v>335</v>
      </c>
      <c r="F15" s="22">
        <v>-1</v>
      </c>
      <c r="G15" s="22" t="s">
        <v>335</v>
      </c>
      <c r="H15" s="22" t="s">
        <v>335</v>
      </c>
      <c r="I15" s="22">
        <v>-21</v>
      </c>
      <c r="J15" s="22" t="s">
        <v>335</v>
      </c>
      <c r="K15" s="22">
        <v>-1</v>
      </c>
      <c r="L15" s="23"/>
      <c r="M15" s="23" t="s">
        <v>461</v>
      </c>
    </row>
    <row r="16" spans="1:13" s="19" customFormat="1" ht="15" customHeight="1">
      <c r="A16" s="170"/>
      <c r="B16" s="171" t="s">
        <v>139</v>
      </c>
      <c r="C16" s="172" t="s">
        <v>144</v>
      </c>
      <c r="D16" s="173">
        <v>12340</v>
      </c>
      <c r="E16" s="173">
        <v>11558</v>
      </c>
      <c r="F16" s="173">
        <v>13189</v>
      </c>
      <c r="G16" s="173">
        <v>12488</v>
      </c>
      <c r="H16" s="173">
        <v>13558</v>
      </c>
      <c r="I16" s="173">
        <v>12774</v>
      </c>
      <c r="J16" s="173">
        <v>13120</v>
      </c>
      <c r="K16" s="174">
        <v>15235</v>
      </c>
      <c r="L16" s="23"/>
      <c r="M16" s="174">
        <v>13437</v>
      </c>
    </row>
    <row r="17" spans="1:13" s="19" customFormat="1" ht="15" customHeight="1">
      <c r="A17" s="20" t="s">
        <v>140</v>
      </c>
      <c r="B17" s="20"/>
      <c r="C17" s="24" t="s">
        <v>228</v>
      </c>
      <c r="D17" s="22"/>
      <c r="E17" s="22"/>
      <c r="F17" s="22"/>
      <c r="G17" s="22"/>
      <c r="H17" s="22"/>
      <c r="I17" s="22"/>
      <c r="J17" s="22"/>
      <c r="K17" s="23"/>
      <c r="L17" s="23"/>
      <c r="M17" s="23"/>
    </row>
    <row r="18" spans="1:13" s="19" customFormat="1" ht="15" customHeight="1">
      <c r="A18" s="20"/>
      <c r="B18" s="20" t="s">
        <v>163</v>
      </c>
      <c r="C18" s="24" t="s">
        <v>229</v>
      </c>
      <c r="D18" s="22"/>
      <c r="E18" s="22"/>
      <c r="F18" s="22"/>
      <c r="G18" s="22"/>
      <c r="H18" s="22"/>
      <c r="I18" s="22"/>
      <c r="J18" s="22"/>
      <c r="K18" s="23"/>
      <c r="L18" s="23"/>
      <c r="M18" s="23"/>
    </row>
    <row r="19" spans="1:13" s="19" customFormat="1" ht="15" customHeight="1">
      <c r="A19" s="20"/>
      <c r="B19" s="25" t="s">
        <v>293</v>
      </c>
      <c r="C19" s="21" t="s">
        <v>315</v>
      </c>
      <c r="D19" s="262">
        <v>779</v>
      </c>
      <c r="E19" s="262">
        <v>914</v>
      </c>
      <c r="F19" s="22">
        <v>715</v>
      </c>
      <c r="G19" s="22">
        <v>769</v>
      </c>
      <c r="H19" s="22">
        <v>649</v>
      </c>
      <c r="I19" s="22">
        <v>565</v>
      </c>
      <c r="J19" s="22">
        <v>369</v>
      </c>
      <c r="K19" s="298">
        <v>287</v>
      </c>
      <c r="L19" s="23"/>
      <c r="M19" s="23">
        <v>328</v>
      </c>
    </row>
    <row r="20" spans="1:13" s="19" customFormat="1" ht="15" customHeight="1">
      <c r="A20" s="20"/>
      <c r="B20" s="25" t="s">
        <v>316</v>
      </c>
      <c r="C20" s="24" t="s">
        <v>318</v>
      </c>
      <c r="D20" s="262">
        <v>365</v>
      </c>
      <c r="E20" s="262">
        <v>621</v>
      </c>
      <c r="F20" s="22">
        <v>912</v>
      </c>
      <c r="G20" s="22">
        <v>776</v>
      </c>
      <c r="H20" s="22">
        <v>697</v>
      </c>
      <c r="I20" s="22">
        <v>871</v>
      </c>
      <c r="J20" s="22">
        <v>715</v>
      </c>
      <c r="K20" s="298">
        <v>630</v>
      </c>
      <c r="L20" s="23"/>
      <c r="M20" s="23">
        <v>986</v>
      </c>
    </row>
    <row r="21" spans="1:13" s="19" customFormat="1" ht="15" customHeight="1">
      <c r="A21" s="20"/>
      <c r="B21" s="25" t="s">
        <v>137</v>
      </c>
      <c r="C21" s="21" t="s">
        <v>317</v>
      </c>
      <c r="D21" s="262">
        <v>0</v>
      </c>
      <c r="E21" s="262">
        <v>0</v>
      </c>
      <c r="F21" s="22" t="s">
        <v>334</v>
      </c>
      <c r="G21" s="22" t="s">
        <v>334</v>
      </c>
      <c r="H21" s="22">
        <v>106</v>
      </c>
      <c r="I21" s="22">
        <v>407</v>
      </c>
      <c r="J21" s="22">
        <v>1693</v>
      </c>
      <c r="K21" s="298">
        <v>2921</v>
      </c>
      <c r="L21" s="23"/>
      <c r="M21" s="23">
        <v>2563</v>
      </c>
    </row>
    <row r="22" spans="1:13" s="19" customFormat="1" ht="15" customHeight="1">
      <c r="A22" s="20"/>
      <c r="B22" s="26" t="s">
        <v>164</v>
      </c>
      <c r="C22" s="27" t="s">
        <v>230</v>
      </c>
      <c r="D22" s="263">
        <v>1144</v>
      </c>
      <c r="E22" s="263">
        <v>1535</v>
      </c>
      <c r="F22" s="28">
        <v>1628</v>
      </c>
      <c r="G22" s="28">
        <v>1545</v>
      </c>
      <c r="H22" s="28">
        <v>1453</v>
      </c>
      <c r="I22" s="28">
        <v>1844</v>
      </c>
      <c r="J22" s="28">
        <v>2779</v>
      </c>
      <c r="K22" s="434">
        <v>3839</v>
      </c>
      <c r="L22" s="23"/>
      <c r="M22" s="29">
        <v>3879</v>
      </c>
    </row>
    <row r="23" spans="1:13" s="19" customFormat="1" ht="15" customHeight="1">
      <c r="A23" s="20"/>
      <c r="B23" s="30" t="s">
        <v>165</v>
      </c>
      <c r="C23" s="24" t="s">
        <v>231</v>
      </c>
      <c r="D23" s="262"/>
      <c r="E23" s="262"/>
      <c r="F23" s="22"/>
      <c r="G23" s="22"/>
      <c r="H23" s="22"/>
      <c r="I23" s="22"/>
      <c r="J23" s="22"/>
      <c r="K23" s="298"/>
      <c r="L23" s="23"/>
      <c r="M23" s="298"/>
    </row>
    <row r="24" spans="1:13" s="19" customFormat="1" ht="15" customHeight="1">
      <c r="A24" s="20"/>
      <c r="B24" s="25" t="s">
        <v>221</v>
      </c>
      <c r="C24" s="24" t="s">
        <v>145</v>
      </c>
      <c r="D24" s="262">
        <v>440</v>
      </c>
      <c r="E24" s="262">
        <v>504</v>
      </c>
      <c r="F24" s="262">
        <v>715</v>
      </c>
      <c r="G24" s="262">
        <v>670</v>
      </c>
      <c r="H24" s="262">
        <v>661</v>
      </c>
      <c r="I24" s="22">
        <v>1020</v>
      </c>
      <c r="J24" s="22">
        <v>2709</v>
      </c>
      <c r="K24" s="298">
        <v>3104</v>
      </c>
      <c r="L24" s="23"/>
      <c r="M24" s="23">
        <v>3057</v>
      </c>
    </row>
    <row r="25" spans="1:13" s="19" customFormat="1" ht="15" customHeight="1">
      <c r="A25" s="20"/>
      <c r="B25" s="25" t="s">
        <v>137</v>
      </c>
      <c r="C25" s="24" t="s">
        <v>226</v>
      </c>
      <c r="D25" s="262">
        <v>0</v>
      </c>
      <c r="E25" s="262">
        <v>0</v>
      </c>
      <c r="F25" s="262">
        <v>0</v>
      </c>
      <c r="G25" s="262">
        <v>0</v>
      </c>
      <c r="H25" s="262">
        <v>0</v>
      </c>
      <c r="I25" s="22">
        <v>0</v>
      </c>
      <c r="J25" s="22">
        <v>412</v>
      </c>
      <c r="K25" s="298">
        <v>563</v>
      </c>
      <c r="L25" s="31"/>
      <c r="M25" s="23">
        <v>547</v>
      </c>
    </row>
    <row r="26" spans="1:13" s="19" customFormat="1" ht="15" customHeight="1">
      <c r="A26" s="20"/>
      <c r="B26" s="32" t="s">
        <v>166</v>
      </c>
      <c r="C26" s="27" t="s">
        <v>232</v>
      </c>
      <c r="D26" s="263">
        <v>440</v>
      </c>
      <c r="E26" s="263">
        <v>504</v>
      </c>
      <c r="F26" s="263">
        <v>715</v>
      </c>
      <c r="G26" s="263">
        <v>670</v>
      </c>
      <c r="H26" s="263">
        <v>661</v>
      </c>
      <c r="I26" s="28">
        <v>1020</v>
      </c>
      <c r="J26" s="28">
        <v>3121</v>
      </c>
      <c r="K26" s="434">
        <v>3667</v>
      </c>
      <c r="L26" s="23"/>
      <c r="M26" s="29">
        <v>3604</v>
      </c>
    </row>
    <row r="27" spans="1:13" s="19" customFormat="1" ht="15" customHeight="1">
      <c r="A27" s="20"/>
      <c r="B27" s="20" t="s">
        <v>167</v>
      </c>
      <c r="C27" s="24" t="s">
        <v>233</v>
      </c>
      <c r="D27" s="262"/>
      <c r="E27" s="262"/>
      <c r="F27" s="262"/>
      <c r="G27" s="262"/>
      <c r="H27" s="262"/>
      <c r="I27" s="22"/>
      <c r="J27" s="22"/>
      <c r="K27" s="298"/>
      <c r="L27" s="23"/>
      <c r="M27" s="298"/>
    </row>
    <row r="28" spans="1:13" s="19" customFormat="1" ht="15" customHeight="1">
      <c r="A28" s="20"/>
      <c r="B28" s="25" t="s">
        <v>168</v>
      </c>
      <c r="C28" s="24" t="s">
        <v>234</v>
      </c>
      <c r="D28" s="262">
        <v>895</v>
      </c>
      <c r="E28" s="262">
        <v>1204</v>
      </c>
      <c r="F28" s="262">
        <v>929</v>
      </c>
      <c r="G28" s="262">
        <v>819</v>
      </c>
      <c r="H28" s="262">
        <v>1246</v>
      </c>
      <c r="I28" s="22">
        <v>1326</v>
      </c>
      <c r="J28" s="22">
        <v>1370</v>
      </c>
      <c r="K28" s="298">
        <v>1340</v>
      </c>
      <c r="L28" s="23"/>
      <c r="M28" s="23">
        <v>1224</v>
      </c>
    </row>
    <row r="29" spans="1:13" s="19" customFormat="1" ht="15" customHeight="1">
      <c r="A29" s="20"/>
      <c r="B29" s="25" t="s">
        <v>319</v>
      </c>
      <c r="C29" s="24" t="s">
        <v>320</v>
      </c>
      <c r="D29" s="262">
        <v>983</v>
      </c>
      <c r="E29" s="262">
        <v>1021</v>
      </c>
      <c r="F29" s="262">
        <v>1058</v>
      </c>
      <c r="G29" s="262">
        <v>1049</v>
      </c>
      <c r="H29" s="262">
        <v>1054</v>
      </c>
      <c r="I29" s="22">
        <v>989</v>
      </c>
      <c r="J29" s="22">
        <v>897</v>
      </c>
      <c r="K29" s="298">
        <v>885</v>
      </c>
      <c r="L29" s="23"/>
      <c r="M29" s="23">
        <v>833</v>
      </c>
    </row>
    <row r="30" spans="1:13" s="19" customFormat="1" ht="15" customHeight="1">
      <c r="A30" s="20"/>
      <c r="B30" s="25" t="s">
        <v>268</v>
      </c>
      <c r="C30" s="24" t="s">
        <v>225</v>
      </c>
      <c r="D30" s="262">
        <v>1351</v>
      </c>
      <c r="E30" s="262">
        <v>1282</v>
      </c>
      <c r="F30" s="262">
        <v>1425</v>
      </c>
      <c r="G30" s="262">
        <v>1371</v>
      </c>
      <c r="H30" s="262">
        <v>1303</v>
      </c>
      <c r="I30" s="22">
        <v>1356</v>
      </c>
      <c r="J30" s="22">
        <v>1174</v>
      </c>
      <c r="K30" s="298">
        <v>818</v>
      </c>
      <c r="L30" s="23"/>
      <c r="M30" s="23">
        <v>820</v>
      </c>
    </row>
    <row r="31" spans="1:13" s="19" customFormat="1" ht="15" customHeight="1">
      <c r="A31" s="20"/>
      <c r="B31" s="25" t="s">
        <v>137</v>
      </c>
      <c r="C31" s="21" t="s">
        <v>226</v>
      </c>
      <c r="D31" s="262">
        <v>103</v>
      </c>
      <c r="E31" s="262">
        <v>108</v>
      </c>
      <c r="F31" s="262">
        <v>254</v>
      </c>
      <c r="G31" s="262">
        <v>220</v>
      </c>
      <c r="H31" s="262">
        <v>457</v>
      </c>
      <c r="I31" s="22">
        <v>658</v>
      </c>
      <c r="J31" s="22">
        <v>675</v>
      </c>
      <c r="K31" s="298">
        <v>723</v>
      </c>
      <c r="L31" s="23"/>
      <c r="M31" s="23">
        <v>678</v>
      </c>
    </row>
    <row r="32" spans="1:13" s="19" customFormat="1" ht="15" customHeight="1">
      <c r="A32" s="20"/>
      <c r="B32" s="25" t="s">
        <v>138</v>
      </c>
      <c r="C32" s="21" t="s">
        <v>227</v>
      </c>
      <c r="D32" s="262" t="s">
        <v>334</v>
      </c>
      <c r="E32" s="262" t="s">
        <v>334</v>
      </c>
      <c r="F32" s="22" t="s">
        <v>334</v>
      </c>
      <c r="G32" s="22" t="s">
        <v>334</v>
      </c>
      <c r="H32" s="262">
        <v>-4</v>
      </c>
      <c r="I32" s="22">
        <v>-5</v>
      </c>
      <c r="J32" s="22">
        <v>-5</v>
      </c>
      <c r="K32" s="298">
        <v>-4</v>
      </c>
      <c r="L32" s="23"/>
      <c r="M32" s="23">
        <v>-4</v>
      </c>
    </row>
    <row r="33" spans="1:13" s="19" customFormat="1" ht="15" customHeight="1">
      <c r="A33" s="32"/>
      <c r="B33" s="32" t="s">
        <v>169</v>
      </c>
      <c r="C33" s="27" t="s">
        <v>146</v>
      </c>
      <c r="D33" s="263">
        <v>3333</v>
      </c>
      <c r="E33" s="263">
        <v>3616</v>
      </c>
      <c r="F33" s="28">
        <v>3667</v>
      </c>
      <c r="G33" s="28">
        <v>3459</v>
      </c>
      <c r="H33" s="28">
        <v>4057</v>
      </c>
      <c r="I33" s="28">
        <v>4326</v>
      </c>
      <c r="J33" s="28">
        <v>4112</v>
      </c>
      <c r="K33" s="434">
        <v>3763</v>
      </c>
      <c r="L33" s="23"/>
      <c r="M33" s="29">
        <v>3552</v>
      </c>
    </row>
    <row r="34" spans="1:13" s="19" customFormat="1" ht="15" customHeight="1">
      <c r="A34" s="182"/>
      <c r="B34" s="171" t="s">
        <v>170</v>
      </c>
      <c r="C34" s="172" t="s">
        <v>361</v>
      </c>
      <c r="D34" s="173">
        <v>4919</v>
      </c>
      <c r="E34" s="173">
        <v>5657</v>
      </c>
      <c r="F34" s="173">
        <v>6012</v>
      </c>
      <c r="G34" s="173">
        <v>5676</v>
      </c>
      <c r="H34" s="173">
        <v>6172</v>
      </c>
      <c r="I34" s="173">
        <v>7191</v>
      </c>
      <c r="J34" s="173">
        <v>10012</v>
      </c>
      <c r="K34" s="174">
        <v>11271</v>
      </c>
      <c r="L34" s="23"/>
      <c r="M34" s="174">
        <v>11036</v>
      </c>
    </row>
    <row r="35" spans="1:13" s="19" customFormat="1" ht="15" customHeight="1">
      <c r="A35" s="175" t="s">
        <v>171</v>
      </c>
      <c r="B35" s="175"/>
      <c r="C35" s="176" t="s">
        <v>147</v>
      </c>
      <c r="D35" s="177">
        <v>17259</v>
      </c>
      <c r="E35" s="177">
        <v>17215</v>
      </c>
      <c r="F35" s="177">
        <v>19202</v>
      </c>
      <c r="G35" s="177">
        <v>18164</v>
      </c>
      <c r="H35" s="177">
        <v>19730</v>
      </c>
      <c r="I35" s="177">
        <v>19965</v>
      </c>
      <c r="J35" s="177">
        <v>23132</v>
      </c>
      <c r="K35" s="178">
        <v>26506</v>
      </c>
      <c r="L35" s="23"/>
      <c r="M35" s="178">
        <v>24473</v>
      </c>
    </row>
    <row r="36" spans="2:12" s="19" customFormat="1" ht="13.5" customHeight="1">
      <c r="B36" s="20"/>
      <c r="L36" s="154"/>
    </row>
    <row r="37" s="19" customFormat="1" ht="10.5">
      <c r="L37" s="154"/>
    </row>
    <row r="38" spans="12:17" s="19" customFormat="1" ht="11.25">
      <c r="L38" s="154"/>
      <c r="Q38" s="33"/>
    </row>
    <row r="39" s="19" customFormat="1" ht="10.5">
      <c r="L39" s="154"/>
    </row>
    <row r="40" spans="2:12" s="19" customFormat="1" ht="10.5">
      <c r="B40" s="19" t="s">
        <v>339</v>
      </c>
      <c r="C40" s="19">
        <v>2004</v>
      </c>
      <c r="D40" s="164">
        <v>2005</v>
      </c>
      <c r="E40" s="164">
        <v>2006</v>
      </c>
      <c r="F40" s="164">
        <v>2007</v>
      </c>
      <c r="G40" s="164">
        <v>2008</v>
      </c>
      <c r="H40" s="164">
        <v>2009</v>
      </c>
      <c r="I40" s="164">
        <v>2010</v>
      </c>
      <c r="J40" s="164">
        <v>2011</v>
      </c>
      <c r="K40" s="164">
        <v>2012</v>
      </c>
      <c r="L40" s="154"/>
    </row>
    <row r="41" spans="2:12" s="19" customFormat="1" ht="10.5">
      <c r="B41" s="268" t="s">
        <v>120</v>
      </c>
      <c r="D41" s="19">
        <v>12340.044</v>
      </c>
      <c r="E41" s="19">
        <v>11558.261</v>
      </c>
      <c r="F41" s="19">
        <v>13189.692</v>
      </c>
      <c r="G41" s="19">
        <v>12488.217</v>
      </c>
      <c r="H41" s="19">
        <v>13558.516</v>
      </c>
      <c r="I41" s="19">
        <v>12774.377</v>
      </c>
      <c r="J41" s="339">
        <v>13120.310747</v>
      </c>
      <c r="K41" s="339">
        <v>15235.354194</v>
      </c>
      <c r="L41" s="154"/>
    </row>
    <row r="42" spans="2:12" s="19" customFormat="1" ht="10.5">
      <c r="B42" s="268" t="s">
        <v>140</v>
      </c>
      <c r="C42" s="278">
        <v>5088.796</v>
      </c>
      <c r="D42" s="278">
        <v>4919.417</v>
      </c>
      <c r="E42" s="278">
        <v>5657.139</v>
      </c>
      <c r="F42" s="278">
        <v>6012.314</v>
      </c>
      <c r="G42" s="278">
        <v>5676.221</v>
      </c>
      <c r="H42" s="278">
        <v>6172.022</v>
      </c>
      <c r="I42" s="278">
        <v>7191.398</v>
      </c>
      <c r="J42" s="340">
        <v>10012.513827</v>
      </c>
      <c r="K42" s="340">
        <v>11271.56528</v>
      </c>
      <c r="L42" s="154"/>
    </row>
    <row r="43" spans="2:12" s="34" customFormat="1" ht="11.25">
      <c r="B43" s="268" t="s">
        <v>171</v>
      </c>
      <c r="C43" s="19">
        <v>15071.357</v>
      </c>
      <c r="D43" s="19">
        <v>17259.461</v>
      </c>
      <c r="E43" s="19">
        <v>17215.401</v>
      </c>
      <c r="F43" s="19">
        <v>19202.006</v>
      </c>
      <c r="G43" s="19">
        <v>18164.439</v>
      </c>
      <c r="H43" s="19">
        <v>19730.538</v>
      </c>
      <c r="I43" s="19">
        <v>19965.775</v>
      </c>
      <c r="J43" s="339">
        <v>23132.824574</v>
      </c>
      <c r="K43" s="339">
        <v>26506.919474</v>
      </c>
      <c r="L43" s="247"/>
    </row>
    <row r="44" s="34" customFormat="1" ht="11.25">
      <c r="L44" s="247"/>
    </row>
    <row r="45" s="34" customFormat="1" ht="11.25">
      <c r="L45" s="247"/>
    </row>
    <row r="46" s="34" customFormat="1" ht="11.25">
      <c r="L46" s="247"/>
    </row>
    <row r="47" spans="11:12" s="34" customFormat="1" ht="13.5">
      <c r="K47" s="10"/>
      <c r="L47" s="247"/>
    </row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scale="96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66"/>
  <sheetViews>
    <sheetView showGridLines="0" view="pageBreakPreview" zoomScaleSheetLayoutView="100" workbookViewId="0" topLeftCell="A4">
      <selection activeCell="M44" sqref="M44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1" width="8.625" style="10" customWidth="1"/>
    <col min="12" max="12" width="1.625" style="16" customWidth="1"/>
    <col min="13" max="13" width="8.625" style="10" customWidth="1"/>
    <col min="14" max="16384" width="9.00390625" style="10" customWidth="1"/>
  </cols>
  <sheetData>
    <row r="1" ht="13.5" customHeight="1"/>
    <row r="2" spans="1:13" ht="9" customHeight="1">
      <c r="A2" s="12"/>
      <c r="B2" s="158"/>
      <c r="C2" s="12"/>
      <c r="D2" s="12"/>
      <c r="E2" s="12"/>
      <c r="F2" s="12"/>
      <c r="G2" s="12"/>
      <c r="H2" s="12"/>
      <c r="I2" s="12"/>
      <c r="J2" s="16"/>
      <c r="K2" s="12"/>
      <c r="M2" s="12"/>
    </row>
    <row r="3" spans="1:13" ht="12.75" customHeight="1">
      <c r="A3" s="13"/>
      <c r="B3" s="14"/>
      <c r="C3" s="15"/>
      <c r="D3" s="15"/>
      <c r="E3" s="15"/>
      <c r="F3" s="15"/>
      <c r="G3" s="15"/>
      <c r="H3" s="15"/>
      <c r="I3" s="15"/>
      <c r="J3" s="341"/>
      <c r="K3" s="15"/>
      <c r="L3" s="341"/>
      <c r="M3" s="15"/>
    </row>
    <row r="4" spans="1:13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/>
      <c r="L4" s="245"/>
      <c r="M4" s="86" t="s">
        <v>75</v>
      </c>
    </row>
    <row r="5" spans="1:13" s="19" customFormat="1" ht="10.5">
      <c r="A5" s="20"/>
      <c r="B5" s="20"/>
      <c r="C5" s="20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5">
        <v>2012</v>
      </c>
      <c r="L5" s="162"/>
      <c r="M5" s="435" t="s">
        <v>452</v>
      </c>
    </row>
    <row r="6" spans="1:13" s="19" customFormat="1" ht="15" customHeight="1">
      <c r="A6" s="166" t="s">
        <v>204</v>
      </c>
      <c r="B6" s="166"/>
      <c r="C6" s="167" t="s">
        <v>148</v>
      </c>
      <c r="D6" s="168"/>
      <c r="E6" s="168"/>
      <c r="F6" s="168"/>
      <c r="G6" s="168"/>
      <c r="H6" s="168"/>
      <c r="I6" s="169"/>
      <c r="J6" s="168"/>
      <c r="K6" s="169"/>
      <c r="L6" s="246"/>
      <c r="M6" s="169"/>
    </row>
    <row r="7" spans="1:13" s="19" customFormat="1" ht="15" customHeight="1">
      <c r="A7" s="20" t="s">
        <v>172</v>
      </c>
      <c r="B7" s="20"/>
      <c r="C7" s="24" t="s">
        <v>149</v>
      </c>
      <c r="D7" s="159"/>
      <c r="E7" s="159"/>
      <c r="F7" s="159"/>
      <c r="G7" s="159"/>
      <c r="H7" s="159"/>
      <c r="I7" s="160"/>
      <c r="J7" s="159"/>
      <c r="K7" s="160"/>
      <c r="L7" s="23"/>
      <c r="M7" s="160"/>
    </row>
    <row r="8" spans="1:13" s="19" customFormat="1" ht="15" customHeight="1">
      <c r="A8" s="20"/>
      <c r="B8" s="20" t="s">
        <v>322</v>
      </c>
      <c r="C8" s="24" t="s">
        <v>323</v>
      </c>
      <c r="D8" s="264">
        <v>2974</v>
      </c>
      <c r="E8" s="159">
        <v>2320</v>
      </c>
      <c r="F8" s="159">
        <v>2812</v>
      </c>
      <c r="G8" s="159">
        <v>2053</v>
      </c>
      <c r="H8" s="159">
        <v>1463</v>
      </c>
      <c r="I8" s="159">
        <v>1376</v>
      </c>
      <c r="J8" s="159">
        <v>1876</v>
      </c>
      <c r="K8" s="432">
        <v>3682</v>
      </c>
      <c r="L8" s="23"/>
      <c r="M8" s="432">
        <v>1950</v>
      </c>
    </row>
    <row r="9" spans="1:13" s="19" customFormat="1" ht="15" customHeight="1">
      <c r="A9" s="20"/>
      <c r="B9" s="20" t="s">
        <v>173</v>
      </c>
      <c r="C9" s="21" t="s">
        <v>235</v>
      </c>
      <c r="D9" s="264">
        <v>738</v>
      </c>
      <c r="E9" s="159">
        <v>321</v>
      </c>
      <c r="F9" s="159">
        <v>848</v>
      </c>
      <c r="G9" s="159">
        <v>259</v>
      </c>
      <c r="H9" s="159">
        <v>708</v>
      </c>
      <c r="I9" s="159">
        <v>146</v>
      </c>
      <c r="J9" s="159">
        <v>747</v>
      </c>
      <c r="K9" s="432">
        <v>721</v>
      </c>
      <c r="L9" s="23"/>
      <c r="M9" s="432">
        <v>498</v>
      </c>
    </row>
    <row r="10" spans="1:13" s="19" customFormat="1" ht="15" customHeight="1">
      <c r="A10" s="20"/>
      <c r="B10" s="20" t="s">
        <v>321</v>
      </c>
      <c r="C10" s="21" t="s">
        <v>324</v>
      </c>
      <c r="D10" s="264">
        <v>562</v>
      </c>
      <c r="E10" s="159">
        <v>654</v>
      </c>
      <c r="F10" s="159">
        <v>640</v>
      </c>
      <c r="G10" s="159">
        <v>539</v>
      </c>
      <c r="H10" s="159">
        <v>793</v>
      </c>
      <c r="I10" s="159">
        <v>741</v>
      </c>
      <c r="J10" s="159">
        <v>974</v>
      </c>
      <c r="K10" s="432">
        <v>756</v>
      </c>
      <c r="L10" s="23"/>
      <c r="M10" s="432">
        <v>737</v>
      </c>
    </row>
    <row r="11" spans="1:13" s="19" customFormat="1" ht="15" customHeight="1">
      <c r="A11" s="20"/>
      <c r="B11" s="20" t="s">
        <v>202</v>
      </c>
      <c r="C11" s="21" t="s">
        <v>67</v>
      </c>
      <c r="D11" s="264">
        <v>451</v>
      </c>
      <c r="E11" s="159">
        <v>649</v>
      </c>
      <c r="F11" s="159">
        <v>582</v>
      </c>
      <c r="G11" s="159">
        <v>559</v>
      </c>
      <c r="H11" s="159">
        <v>663</v>
      </c>
      <c r="I11" s="159">
        <v>651</v>
      </c>
      <c r="J11" s="159">
        <v>722</v>
      </c>
      <c r="K11" s="299">
        <v>761</v>
      </c>
      <c r="L11" s="23"/>
      <c r="M11" s="299">
        <v>733</v>
      </c>
    </row>
    <row r="12" spans="1:14" s="19" customFormat="1" ht="15" customHeight="1">
      <c r="A12" s="20"/>
      <c r="B12" s="20" t="s">
        <v>137</v>
      </c>
      <c r="C12" s="21" t="s">
        <v>226</v>
      </c>
      <c r="D12" s="264">
        <v>925</v>
      </c>
      <c r="E12" s="159">
        <v>836</v>
      </c>
      <c r="F12" s="125">
        <v>1204</v>
      </c>
      <c r="G12" s="159">
        <v>1034</v>
      </c>
      <c r="H12" s="159">
        <v>1585</v>
      </c>
      <c r="I12" s="159">
        <v>1708</v>
      </c>
      <c r="J12" s="159">
        <v>2066</v>
      </c>
      <c r="K12" s="432">
        <v>2945</v>
      </c>
      <c r="L12" s="23"/>
      <c r="M12" s="432">
        <v>2798</v>
      </c>
      <c r="N12" s="300"/>
    </row>
    <row r="13" spans="1:13" s="19" customFormat="1" ht="15" customHeight="1">
      <c r="A13" s="182"/>
      <c r="B13" s="171" t="s">
        <v>174</v>
      </c>
      <c r="C13" s="183" t="s">
        <v>150</v>
      </c>
      <c r="D13" s="184">
        <v>5652</v>
      </c>
      <c r="E13" s="184">
        <v>4782</v>
      </c>
      <c r="F13" s="184">
        <v>6088</v>
      </c>
      <c r="G13" s="184">
        <v>4446</v>
      </c>
      <c r="H13" s="184">
        <v>5214</v>
      </c>
      <c r="I13" s="184">
        <v>4625</v>
      </c>
      <c r="J13" s="184">
        <v>6387</v>
      </c>
      <c r="K13" s="185">
        <v>8867</v>
      </c>
      <c r="L13" s="23"/>
      <c r="M13" s="185">
        <v>6718</v>
      </c>
    </row>
    <row r="14" spans="1:13" s="19" customFormat="1" ht="15" customHeight="1">
      <c r="A14" s="20" t="s">
        <v>175</v>
      </c>
      <c r="B14" s="20"/>
      <c r="C14" s="122" t="s">
        <v>236</v>
      </c>
      <c r="D14" s="159"/>
      <c r="E14" s="159"/>
      <c r="F14" s="159"/>
      <c r="G14" s="159"/>
      <c r="H14" s="159"/>
      <c r="I14" s="159"/>
      <c r="J14" s="159"/>
      <c r="K14" s="160"/>
      <c r="L14" s="23"/>
      <c r="M14" s="160"/>
    </row>
    <row r="15" spans="1:13" s="19" customFormat="1" ht="15" customHeight="1">
      <c r="A15" s="20"/>
      <c r="B15" s="20" t="s">
        <v>176</v>
      </c>
      <c r="C15" s="21" t="s">
        <v>121</v>
      </c>
      <c r="D15" s="264">
        <v>2660</v>
      </c>
      <c r="E15" s="159">
        <v>2479</v>
      </c>
      <c r="F15" s="159">
        <v>2088</v>
      </c>
      <c r="G15" s="159">
        <v>1768</v>
      </c>
      <c r="H15" s="159">
        <v>1705</v>
      </c>
      <c r="I15" s="159">
        <v>1447</v>
      </c>
      <c r="J15" s="159">
        <v>1242</v>
      </c>
      <c r="K15" s="432">
        <v>1019</v>
      </c>
      <c r="L15" s="23"/>
      <c r="M15" s="432">
        <v>922</v>
      </c>
    </row>
    <row r="16" spans="1:13" s="19" customFormat="1" ht="15" customHeight="1">
      <c r="A16" s="20"/>
      <c r="B16" s="20" t="s">
        <v>325</v>
      </c>
      <c r="C16" s="21" t="s">
        <v>0</v>
      </c>
      <c r="D16" s="264">
        <v>181</v>
      </c>
      <c r="E16" s="159">
        <v>123</v>
      </c>
      <c r="F16" s="159">
        <v>144</v>
      </c>
      <c r="G16" s="159">
        <v>155</v>
      </c>
      <c r="H16" s="125" t="s">
        <v>334</v>
      </c>
      <c r="I16" s="125" t="s">
        <v>334</v>
      </c>
      <c r="J16" s="125" t="s">
        <v>334</v>
      </c>
      <c r="K16" s="125" t="s">
        <v>334</v>
      </c>
      <c r="L16" s="23"/>
      <c r="M16" s="125" t="s">
        <v>334</v>
      </c>
    </row>
    <row r="17" spans="1:13" s="19" customFormat="1" ht="15" customHeight="1">
      <c r="A17" s="20"/>
      <c r="B17" s="20" t="s">
        <v>137</v>
      </c>
      <c r="C17" s="21" t="s">
        <v>226</v>
      </c>
      <c r="D17" s="264">
        <v>8</v>
      </c>
      <c r="E17" s="159">
        <v>7</v>
      </c>
      <c r="F17" s="159">
        <v>0</v>
      </c>
      <c r="G17" s="125" t="s">
        <v>334</v>
      </c>
      <c r="H17" s="159">
        <v>152</v>
      </c>
      <c r="I17" s="159">
        <v>699</v>
      </c>
      <c r="J17" s="159">
        <v>1482</v>
      </c>
      <c r="K17" s="432">
        <v>1658</v>
      </c>
      <c r="L17" s="23"/>
      <c r="M17" s="432">
        <v>1563</v>
      </c>
    </row>
    <row r="18" spans="1:13" s="19" customFormat="1" ht="15" customHeight="1">
      <c r="A18" s="182"/>
      <c r="B18" s="171" t="s">
        <v>177</v>
      </c>
      <c r="C18" s="172" t="s">
        <v>237</v>
      </c>
      <c r="D18" s="184">
        <v>2850</v>
      </c>
      <c r="E18" s="184">
        <v>2610</v>
      </c>
      <c r="F18" s="184">
        <v>2232</v>
      </c>
      <c r="G18" s="184">
        <v>1924</v>
      </c>
      <c r="H18" s="184">
        <v>1857</v>
      </c>
      <c r="I18" s="184">
        <v>2146</v>
      </c>
      <c r="J18" s="184">
        <v>2725</v>
      </c>
      <c r="K18" s="185">
        <v>2677</v>
      </c>
      <c r="L18" s="23"/>
      <c r="M18" s="185">
        <v>2486</v>
      </c>
    </row>
    <row r="19" spans="1:13" s="19" customFormat="1" ht="15" customHeight="1">
      <c r="A19" s="175" t="s">
        <v>178</v>
      </c>
      <c r="B19" s="175"/>
      <c r="C19" s="176" t="s">
        <v>151</v>
      </c>
      <c r="D19" s="186">
        <v>8502</v>
      </c>
      <c r="E19" s="186">
        <v>7392</v>
      </c>
      <c r="F19" s="186">
        <v>8321</v>
      </c>
      <c r="G19" s="186">
        <v>6370</v>
      </c>
      <c r="H19" s="186">
        <v>7072</v>
      </c>
      <c r="I19" s="186">
        <v>6771</v>
      </c>
      <c r="J19" s="186">
        <v>9112</v>
      </c>
      <c r="K19" s="187">
        <v>11545</v>
      </c>
      <c r="L19" s="23"/>
      <c r="M19" s="187">
        <v>9204</v>
      </c>
    </row>
    <row r="20" spans="1:13" s="19" customFormat="1" ht="9.75" customHeight="1">
      <c r="A20" s="20"/>
      <c r="B20" s="20"/>
      <c r="C20" s="24"/>
      <c r="D20" s="159"/>
      <c r="E20" s="159"/>
      <c r="F20" s="159"/>
      <c r="G20" s="159"/>
      <c r="H20" s="159"/>
      <c r="I20" s="159"/>
      <c r="J20" s="159"/>
      <c r="K20" s="160"/>
      <c r="L20" s="23"/>
      <c r="M20" s="160"/>
    </row>
    <row r="21" spans="1:13" s="19" customFormat="1" ht="15" customHeight="1">
      <c r="A21" s="166" t="s">
        <v>68</v>
      </c>
      <c r="B21" s="166"/>
      <c r="C21" s="167" t="s">
        <v>72</v>
      </c>
      <c r="D21" s="180"/>
      <c r="E21" s="180"/>
      <c r="F21" s="180"/>
      <c r="G21" s="180"/>
      <c r="H21" s="180"/>
      <c r="I21" s="180"/>
      <c r="J21" s="180"/>
      <c r="K21" s="181"/>
      <c r="L21" s="23"/>
      <c r="M21" s="181"/>
    </row>
    <row r="22" spans="1:13" s="19" customFormat="1" ht="15" customHeight="1">
      <c r="A22" s="20"/>
      <c r="B22" s="20" t="s">
        <v>179</v>
      </c>
      <c r="C22" s="24" t="s">
        <v>239</v>
      </c>
      <c r="D22" s="265">
        <v>1367</v>
      </c>
      <c r="E22" s="125">
        <v>1367</v>
      </c>
      <c r="F22" s="125" t="s">
        <v>334</v>
      </c>
      <c r="G22" s="125" t="s">
        <v>334</v>
      </c>
      <c r="H22" s="125" t="s">
        <v>334</v>
      </c>
      <c r="I22" s="125" t="s">
        <v>334</v>
      </c>
      <c r="J22" s="125" t="s">
        <v>334</v>
      </c>
      <c r="K22" s="125" t="s">
        <v>334</v>
      </c>
      <c r="L22" s="31"/>
      <c r="M22" s="125" t="s">
        <v>334</v>
      </c>
    </row>
    <row r="23" spans="1:13" s="19" customFormat="1" ht="15" customHeight="1">
      <c r="A23" s="20"/>
      <c r="B23" s="20" t="s">
        <v>180</v>
      </c>
      <c r="C23" s="24" t="s">
        <v>240</v>
      </c>
      <c r="D23" s="265">
        <v>1461</v>
      </c>
      <c r="E23" s="125">
        <v>1461</v>
      </c>
      <c r="F23" s="125" t="s">
        <v>383</v>
      </c>
      <c r="G23" s="125" t="s">
        <v>334</v>
      </c>
      <c r="H23" s="125" t="s">
        <v>334</v>
      </c>
      <c r="I23" s="125" t="s">
        <v>334</v>
      </c>
      <c r="J23" s="125" t="s">
        <v>334</v>
      </c>
      <c r="K23" s="125" t="s">
        <v>334</v>
      </c>
      <c r="L23" s="23"/>
      <c r="M23" s="125" t="s">
        <v>334</v>
      </c>
    </row>
    <row r="24" spans="1:13" s="19" customFormat="1" ht="15" customHeight="1">
      <c r="A24" s="20"/>
      <c r="B24" s="20" t="s">
        <v>181</v>
      </c>
      <c r="C24" s="24" t="s">
        <v>241</v>
      </c>
      <c r="D24" s="265">
        <v>5803</v>
      </c>
      <c r="E24" s="125">
        <v>6683</v>
      </c>
      <c r="F24" s="125" t="s">
        <v>334</v>
      </c>
      <c r="G24" s="125" t="s">
        <v>334</v>
      </c>
      <c r="H24" s="125" t="s">
        <v>334</v>
      </c>
      <c r="I24" s="125" t="s">
        <v>334</v>
      </c>
      <c r="J24" s="125" t="s">
        <v>334</v>
      </c>
      <c r="K24" s="125" t="s">
        <v>334</v>
      </c>
      <c r="L24" s="23"/>
      <c r="M24" s="125" t="s">
        <v>334</v>
      </c>
    </row>
    <row r="25" spans="1:13" s="19" customFormat="1" ht="15" customHeight="1">
      <c r="A25" s="20"/>
      <c r="B25" s="20" t="s">
        <v>69</v>
      </c>
      <c r="C25" s="24" t="s">
        <v>2</v>
      </c>
      <c r="D25" s="265">
        <v>125</v>
      </c>
      <c r="E25" s="125">
        <v>310</v>
      </c>
      <c r="F25" s="125" t="s">
        <v>334</v>
      </c>
      <c r="G25" s="125" t="s">
        <v>334</v>
      </c>
      <c r="H25" s="125" t="s">
        <v>334</v>
      </c>
      <c r="I25" s="125" t="s">
        <v>334</v>
      </c>
      <c r="J25" s="125" t="s">
        <v>334</v>
      </c>
      <c r="K25" s="125" t="s">
        <v>334</v>
      </c>
      <c r="L25" s="23"/>
      <c r="M25" s="125" t="s">
        <v>334</v>
      </c>
    </row>
    <row r="26" spans="1:13" s="19" customFormat="1" ht="15" customHeight="1">
      <c r="A26" s="20"/>
      <c r="B26" s="20" t="s">
        <v>182</v>
      </c>
      <c r="C26" s="24" t="s">
        <v>242</v>
      </c>
      <c r="D26" s="265" t="s">
        <v>335</v>
      </c>
      <c r="E26" s="125" t="s">
        <v>335</v>
      </c>
      <c r="F26" s="125" t="s">
        <v>334</v>
      </c>
      <c r="G26" s="125" t="s">
        <v>334</v>
      </c>
      <c r="H26" s="125" t="s">
        <v>334</v>
      </c>
      <c r="I26" s="125" t="s">
        <v>334</v>
      </c>
      <c r="J26" s="125" t="s">
        <v>334</v>
      </c>
      <c r="K26" s="125" t="s">
        <v>334</v>
      </c>
      <c r="L26" s="23"/>
      <c r="M26" s="125" t="s">
        <v>334</v>
      </c>
    </row>
    <row r="27" spans="1:13" s="19" customFormat="1" ht="15" customHeight="1">
      <c r="A27" s="182" t="s">
        <v>70</v>
      </c>
      <c r="B27" s="171"/>
      <c r="C27" s="172" t="s">
        <v>73</v>
      </c>
      <c r="D27" s="184">
        <v>8756</v>
      </c>
      <c r="E27" s="184">
        <v>9822</v>
      </c>
      <c r="F27" s="212" t="s">
        <v>334</v>
      </c>
      <c r="G27" s="212" t="s">
        <v>334</v>
      </c>
      <c r="H27" s="212" t="s">
        <v>334</v>
      </c>
      <c r="I27" s="212" t="s">
        <v>334</v>
      </c>
      <c r="J27" s="212" t="s">
        <v>334</v>
      </c>
      <c r="K27" s="212" t="s">
        <v>334</v>
      </c>
      <c r="L27" s="23"/>
      <c r="M27" s="212" t="s">
        <v>334</v>
      </c>
    </row>
    <row r="28" spans="1:13" s="19" customFormat="1" ht="9.75" customHeight="1">
      <c r="A28" s="9"/>
      <c r="B28" s="9"/>
      <c r="C28" s="21"/>
      <c r="D28" s="66"/>
      <c r="E28" s="66"/>
      <c r="F28" s="66"/>
      <c r="G28" s="66"/>
      <c r="H28" s="66"/>
      <c r="I28" s="66"/>
      <c r="J28" s="66"/>
      <c r="K28" s="66"/>
      <c r="L28" s="23"/>
      <c r="M28" s="66"/>
    </row>
    <row r="29" spans="1:13" s="19" customFormat="1" ht="15" customHeight="1">
      <c r="A29" s="192" t="s">
        <v>71</v>
      </c>
      <c r="B29" s="249"/>
      <c r="C29" s="193" t="s">
        <v>74</v>
      </c>
      <c r="D29" s="194">
        <v>17259</v>
      </c>
      <c r="E29" s="194">
        <v>17215</v>
      </c>
      <c r="F29" s="194" t="s">
        <v>334</v>
      </c>
      <c r="G29" s="194" t="s">
        <v>334</v>
      </c>
      <c r="H29" s="194" t="s">
        <v>334</v>
      </c>
      <c r="I29" s="194" t="s">
        <v>334</v>
      </c>
      <c r="J29" s="194" t="s">
        <v>334</v>
      </c>
      <c r="K29" s="194" t="s">
        <v>334</v>
      </c>
      <c r="L29" s="154"/>
      <c r="M29" s="194" t="s">
        <v>334</v>
      </c>
    </row>
    <row r="30" spans="1:13" s="19" customFormat="1" ht="9.75" customHeight="1">
      <c r="A30" s="20"/>
      <c r="B30" s="20"/>
      <c r="C30" s="24"/>
      <c r="D30" s="159"/>
      <c r="E30" s="159"/>
      <c r="F30" s="159"/>
      <c r="G30" s="159"/>
      <c r="H30" s="159"/>
      <c r="I30" s="159"/>
      <c r="J30" s="159"/>
      <c r="K30" s="160"/>
      <c r="L30" s="23"/>
      <c r="M30" s="160"/>
    </row>
    <row r="31" spans="1:13" s="19" customFormat="1" ht="15" customHeight="1">
      <c r="A31" s="166" t="s">
        <v>261</v>
      </c>
      <c r="B31" s="166"/>
      <c r="C31" s="167" t="s">
        <v>152</v>
      </c>
      <c r="D31" s="180"/>
      <c r="E31" s="180"/>
      <c r="F31" s="180"/>
      <c r="G31" s="180"/>
      <c r="H31" s="180"/>
      <c r="I31" s="180"/>
      <c r="J31" s="180"/>
      <c r="K31" s="181"/>
      <c r="L31" s="23"/>
      <c r="M31" s="181"/>
    </row>
    <row r="32" spans="1:13" s="19" customFormat="1" ht="15" customHeight="1">
      <c r="A32" s="20" t="s">
        <v>262</v>
      </c>
      <c r="B32" s="20"/>
      <c r="C32" s="24" t="s">
        <v>238</v>
      </c>
      <c r="D32" s="161"/>
      <c r="E32" s="161"/>
      <c r="F32" s="161"/>
      <c r="G32" s="161"/>
      <c r="H32" s="161"/>
      <c r="I32" s="161"/>
      <c r="J32" s="161"/>
      <c r="K32" s="162"/>
      <c r="L32" s="23"/>
      <c r="M32" s="162"/>
    </row>
    <row r="33" spans="1:13" s="19" customFormat="1" ht="15" customHeight="1">
      <c r="A33" s="20"/>
      <c r="B33" s="20" t="s">
        <v>179</v>
      </c>
      <c r="C33" s="24" t="s">
        <v>239</v>
      </c>
      <c r="D33" s="125" t="s">
        <v>334</v>
      </c>
      <c r="E33" s="125" t="s">
        <v>334</v>
      </c>
      <c r="F33" s="125">
        <v>1367</v>
      </c>
      <c r="G33" s="125">
        <v>1367</v>
      </c>
      <c r="H33" s="125">
        <v>1367</v>
      </c>
      <c r="I33" s="125">
        <v>1367</v>
      </c>
      <c r="J33" s="125">
        <v>1367</v>
      </c>
      <c r="K33" s="299">
        <v>1367</v>
      </c>
      <c r="L33" s="31"/>
      <c r="M33" s="299">
        <v>1367</v>
      </c>
    </row>
    <row r="34" spans="1:13" s="19" customFormat="1" ht="15" customHeight="1">
      <c r="A34" s="20"/>
      <c r="B34" s="20" t="s">
        <v>180</v>
      </c>
      <c r="C34" s="24" t="s">
        <v>240</v>
      </c>
      <c r="D34" s="125" t="s">
        <v>334</v>
      </c>
      <c r="E34" s="125" t="s">
        <v>334</v>
      </c>
      <c r="F34" s="125">
        <v>1461</v>
      </c>
      <c r="G34" s="125">
        <v>1462</v>
      </c>
      <c r="H34" s="125">
        <v>1462</v>
      </c>
      <c r="I34" s="125">
        <v>1462</v>
      </c>
      <c r="J34" s="125">
        <v>1462</v>
      </c>
      <c r="K34" s="299">
        <v>1462</v>
      </c>
      <c r="L34" s="23"/>
      <c r="M34" s="299">
        <v>1462</v>
      </c>
    </row>
    <row r="35" spans="1:13" s="19" customFormat="1" ht="15" customHeight="1">
      <c r="A35" s="20"/>
      <c r="B35" s="20" t="s">
        <v>181</v>
      </c>
      <c r="C35" s="24" t="s">
        <v>241</v>
      </c>
      <c r="D35" s="125" t="s">
        <v>334</v>
      </c>
      <c r="E35" s="125" t="s">
        <v>334</v>
      </c>
      <c r="F35" s="125">
        <v>7928</v>
      </c>
      <c r="G35" s="125">
        <v>8898</v>
      </c>
      <c r="H35" s="125">
        <v>9804</v>
      </c>
      <c r="I35" s="125">
        <v>10316</v>
      </c>
      <c r="J35" s="125">
        <v>11144</v>
      </c>
      <c r="K35" s="299">
        <v>12100</v>
      </c>
      <c r="L35" s="23"/>
      <c r="M35" s="299">
        <v>12414</v>
      </c>
    </row>
    <row r="36" spans="1:13" s="19" customFormat="1" ht="15" customHeight="1">
      <c r="A36" s="20"/>
      <c r="B36" s="20" t="s">
        <v>182</v>
      </c>
      <c r="C36" s="24" t="s">
        <v>242</v>
      </c>
      <c r="D36" s="125" t="s">
        <v>334</v>
      </c>
      <c r="E36" s="125" t="s">
        <v>334</v>
      </c>
      <c r="F36" s="125" t="s">
        <v>335</v>
      </c>
      <c r="G36" s="125" t="s">
        <v>334</v>
      </c>
      <c r="H36" s="125" t="s">
        <v>334</v>
      </c>
      <c r="I36" s="125" t="s">
        <v>334</v>
      </c>
      <c r="J36" s="125" t="s">
        <v>335</v>
      </c>
      <c r="K36" s="126" t="s">
        <v>335</v>
      </c>
      <c r="L36" s="23"/>
      <c r="M36" s="126" t="s">
        <v>335</v>
      </c>
    </row>
    <row r="37" spans="1:13" s="19" customFormat="1" ht="15" customHeight="1">
      <c r="A37" s="182"/>
      <c r="B37" s="171" t="s">
        <v>263</v>
      </c>
      <c r="C37" s="172" t="s">
        <v>243</v>
      </c>
      <c r="D37" s="212" t="s">
        <v>334</v>
      </c>
      <c r="E37" s="212" t="s">
        <v>334</v>
      </c>
      <c r="F37" s="184">
        <v>10756</v>
      </c>
      <c r="G37" s="184">
        <v>11728</v>
      </c>
      <c r="H37" s="184">
        <v>12634</v>
      </c>
      <c r="I37" s="184">
        <v>13146</v>
      </c>
      <c r="J37" s="184">
        <v>13974</v>
      </c>
      <c r="K37" s="185">
        <v>14929</v>
      </c>
      <c r="L37" s="23"/>
      <c r="M37" s="185">
        <v>15244</v>
      </c>
    </row>
    <row r="38" spans="1:13" s="19" customFormat="1" ht="15" customHeight="1">
      <c r="A38" s="20" t="s">
        <v>267</v>
      </c>
      <c r="B38" s="20"/>
      <c r="C38" s="24" t="s">
        <v>244</v>
      </c>
      <c r="D38" s="125"/>
      <c r="E38" s="125"/>
      <c r="F38" s="125"/>
      <c r="G38" s="125"/>
      <c r="H38" s="125"/>
      <c r="I38" s="125"/>
      <c r="J38" s="125"/>
      <c r="K38" s="126"/>
      <c r="L38" s="23"/>
      <c r="M38" s="126"/>
    </row>
    <row r="39" spans="1:13" s="19" customFormat="1" ht="15" customHeight="1">
      <c r="A39" s="20"/>
      <c r="B39" s="20" t="s">
        <v>1</v>
      </c>
      <c r="C39" s="24" t="s">
        <v>3</v>
      </c>
      <c r="D39" s="125" t="s">
        <v>334</v>
      </c>
      <c r="E39" s="125" t="s">
        <v>334</v>
      </c>
      <c r="F39" s="125">
        <v>122</v>
      </c>
      <c r="G39" s="125">
        <v>67</v>
      </c>
      <c r="H39" s="125">
        <v>24</v>
      </c>
      <c r="I39" s="125">
        <v>48</v>
      </c>
      <c r="J39" s="125">
        <v>50</v>
      </c>
      <c r="K39" s="299">
        <v>34</v>
      </c>
      <c r="L39" s="23"/>
      <c r="M39" s="299">
        <v>29</v>
      </c>
    </row>
    <row r="40" spans="1:13" s="19" customFormat="1" ht="15" customHeight="1">
      <c r="A40" s="20"/>
      <c r="B40" s="20" t="s">
        <v>4</v>
      </c>
      <c r="C40" s="24" t="s">
        <v>5</v>
      </c>
      <c r="D40" s="125" t="s">
        <v>334</v>
      </c>
      <c r="E40" s="125" t="s">
        <v>334</v>
      </c>
      <c r="F40" s="125">
        <v>2</v>
      </c>
      <c r="G40" s="125">
        <v>-1</v>
      </c>
      <c r="H40" s="125" t="s">
        <v>335</v>
      </c>
      <c r="I40" s="125" t="s">
        <v>335</v>
      </c>
      <c r="J40" s="125">
        <v>-4</v>
      </c>
      <c r="K40" s="299">
        <v>-2</v>
      </c>
      <c r="L40" s="23"/>
      <c r="M40" s="299">
        <v>-4</v>
      </c>
    </row>
    <row r="41" spans="1:13" s="19" customFormat="1" ht="15" customHeight="1">
      <c r="A41" s="182"/>
      <c r="B41" s="171" t="s">
        <v>6</v>
      </c>
      <c r="C41" s="172" t="s">
        <v>7</v>
      </c>
      <c r="D41" s="212" t="s">
        <v>334</v>
      </c>
      <c r="E41" s="212" t="s">
        <v>334</v>
      </c>
      <c r="F41" s="184">
        <v>124</v>
      </c>
      <c r="G41" s="184">
        <v>65</v>
      </c>
      <c r="H41" s="184">
        <v>23</v>
      </c>
      <c r="I41" s="184">
        <v>48</v>
      </c>
      <c r="J41" s="184">
        <v>45</v>
      </c>
      <c r="K41" s="185">
        <v>31</v>
      </c>
      <c r="L41" s="23"/>
      <c r="M41" s="185">
        <v>24</v>
      </c>
    </row>
    <row r="42" spans="1:13" s="19" customFormat="1" ht="15" customHeight="1">
      <c r="A42" s="208" t="s">
        <v>264</v>
      </c>
      <c r="B42" s="188"/>
      <c r="C42" s="189" t="s">
        <v>153</v>
      </c>
      <c r="D42" s="190" t="s">
        <v>334</v>
      </c>
      <c r="E42" s="190" t="s">
        <v>334</v>
      </c>
      <c r="F42" s="190">
        <v>10880</v>
      </c>
      <c r="G42" s="190">
        <v>11793</v>
      </c>
      <c r="H42" s="190">
        <v>12658</v>
      </c>
      <c r="I42" s="190">
        <v>13194</v>
      </c>
      <c r="J42" s="190">
        <v>14020</v>
      </c>
      <c r="K42" s="191">
        <v>14961</v>
      </c>
      <c r="L42" s="23"/>
      <c r="M42" s="191">
        <v>15269</v>
      </c>
    </row>
    <row r="43" spans="1:13" s="19" customFormat="1" ht="9.75" customHeight="1">
      <c r="A43" s="9"/>
      <c r="B43" s="9"/>
      <c r="C43" s="21"/>
      <c r="D43" s="66"/>
      <c r="E43" s="66"/>
      <c r="F43" s="66"/>
      <c r="G43" s="66"/>
      <c r="H43" s="66"/>
      <c r="I43" s="66"/>
      <c r="J43" s="66"/>
      <c r="K43" s="163"/>
      <c r="L43" s="23"/>
      <c r="M43" s="163"/>
    </row>
    <row r="44" spans="1:13" s="19" customFormat="1" ht="15" customHeight="1">
      <c r="A44" s="192" t="s">
        <v>266</v>
      </c>
      <c r="B44" s="192"/>
      <c r="C44" s="193" t="s">
        <v>154</v>
      </c>
      <c r="D44" s="194" t="s">
        <v>334</v>
      </c>
      <c r="E44" s="194" t="s">
        <v>334</v>
      </c>
      <c r="F44" s="194">
        <v>19202</v>
      </c>
      <c r="G44" s="194">
        <v>18164</v>
      </c>
      <c r="H44" s="194">
        <v>19730</v>
      </c>
      <c r="I44" s="194">
        <v>19965</v>
      </c>
      <c r="J44" s="194">
        <v>23132</v>
      </c>
      <c r="K44" s="195">
        <v>26506</v>
      </c>
      <c r="L44" s="154"/>
      <c r="M44" s="195">
        <v>24473</v>
      </c>
    </row>
    <row r="45" spans="2:12" s="35" customFormat="1" ht="10.5" customHeight="1">
      <c r="B45" s="65"/>
      <c r="E45" s="16"/>
      <c r="L45" s="154"/>
    </row>
    <row r="46" spans="2:12" s="19" customFormat="1" ht="10.5" customHeight="1">
      <c r="B46" s="65"/>
      <c r="L46" s="154"/>
    </row>
    <row r="47" s="19" customFormat="1" ht="13.5" customHeight="1">
      <c r="L47" s="154"/>
    </row>
    <row r="48" s="19" customFormat="1" ht="13.5" customHeight="1">
      <c r="L48" s="154"/>
    </row>
    <row r="49" spans="2:12" s="19" customFormat="1" ht="13.5" customHeight="1">
      <c r="B49" s="19" t="s">
        <v>339</v>
      </c>
      <c r="C49" s="19">
        <v>2004</v>
      </c>
      <c r="D49" s="164">
        <v>2005</v>
      </c>
      <c r="E49" s="164">
        <v>2006</v>
      </c>
      <c r="F49" s="164">
        <v>2007</v>
      </c>
      <c r="G49" s="164">
        <v>2008</v>
      </c>
      <c r="H49" s="164">
        <v>2009</v>
      </c>
      <c r="I49" s="164">
        <v>2010</v>
      </c>
      <c r="J49" s="164">
        <v>2011</v>
      </c>
      <c r="K49" s="164">
        <v>2012</v>
      </c>
      <c r="L49" s="154"/>
    </row>
    <row r="50" spans="2:17" s="19" customFormat="1" ht="13.5" customHeight="1">
      <c r="B50" s="268" t="s">
        <v>172</v>
      </c>
      <c r="D50" s="19">
        <v>5652.556</v>
      </c>
      <c r="E50" s="19">
        <v>4782.724</v>
      </c>
      <c r="F50" s="19">
        <v>6088.31</v>
      </c>
      <c r="G50" s="19">
        <v>4446.59</v>
      </c>
      <c r="H50" s="19">
        <v>5214.562</v>
      </c>
      <c r="I50" s="19">
        <v>4625.153</v>
      </c>
      <c r="J50" s="339">
        <v>6387.012393</v>
      </c>
      <c r="K50" s="339">
        <v>8867.937383</v>
      </c>
      <c r="L50" s="154"/>
      <c r="Q50" s="33"/>
    </row>
    <row r="51" spans="2:12" s="19" customFormat="1" ht="13.5" customHeight="1">
      <c r="B51" s="268" t="s">
        <v>175</v>
      </c>
      <c r="D51" s="19">
        <v>2850.441</v>
      </c>
      <c r="E51" s="19">
        <v>2610.232</v>
      </c>
      <c r="F51" s="19">
        <v>2232.975</v>
      </c>
      <c r="G51" s="19">
        <v>1924.038</v>
      </c>
      <c r="H51" s="19">
        <v>1857.949</v>
      </c>
      <c r="I51" s="19">
        <v>2146.306</v>
      </c>
      <c r="J51" s="339">
        <v>2725.178464</v>
      </c>
      <c r="K51" s="339">
        <v>2677.453805</v>
      </c>
      <c r="L51" s="247"/>
    </row>
    <row r="52" spans="2:12" s="19" customFormat="1" ht="13.5" customHeight="1">
      <c r="B52" s="268" t="s">
        <v>340</v>
      </c>
      <c r="C52" s="19">
        <v>7445.137</v>
      </c>
      <c r="D52" s="19">
        <v>8756.463</v>
      </c>
      <c r="E52" s="19">
        <v>9822.443</v>
      </c>
      <c r="F52" s="19">
        <v>10880.721</v>
      </c>
      <c r="G52" s="19">
        <v>11793.81</v>
      </c>
      <c r="H52" s="19">
        <v>12658.026</v>
      </c>
      <c r="I52" s="19">
        <v>13194.315</v>
      </c>
      <c r="J52" s="339">
        <v>14020.633717</v>
      </c>
      <c r="K52" s="339">
        <v>14961.528286</v>
      </c>
      <c r="L52" s="247"/>
    </row>
    <row r="53" s="19" customFormat="1" ht="13.5" customHeight="1">
      <c r="L53" s="247"/>
    </row>
    <row r="54" s="19" customFormat="1" ht="11.25">
      <c r="L54" s="247"/>
    </row>
    <row r="55" s="19" customFormat="1" ht="11.25">
      <c r="L55" s="247"/>
    </row>
    <row r="56" s="19" customFormat="1" ht="13.5">
      <c r="L56" s="16"/>
    </row>
    <row r="57" s="19" customFormat="1" ht="13.5">
      <c r="L57" s="16"/>
    </row>
    <row r="58" s="19" customFormat="1" ht="13.5">
      <c r="L58" s="16"/>
    </row>
    <row r="59" s="19" customFormat="1" ht="13.5">
      <c r="L59" s="16"/>
    </row>
    <row r="60" s="19" customFormat="1" ht="13.5">
      <c r="L60" s="16"/>
    </row>
    <row r="61" spans="1:13" s="19" customFormat="1" ht="13.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16"/>
      <c r="M61" s="34"/>
    </row>
    <row r="62" s="34" customFormat="1" ht="13.5">
      <c r="L62" s="16"/>
    </row>
    <row r="63" s="34" customFormat="1" ht="13.5">
      <c r="L63" s="16"/>
    </row>
    <row r="64" s="34" customFormat="1" ht="13.5">
      <c r="L64" s="16"/>
    </row>
    <row r="65" s="34" customFormat="1" ht="13.5">
      <c r="L65" s="16"/>
    </row>
    <row r="66" spans="1:13" s="34" customFormat="1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6"/>
      <c r="M66" s="10"/>
    </row>
  </sheetData>
  <printOptions horizontalCentered="1"/>
  <pageMargins left="0" right="0" top="0.34" bottom="0.4330708661417323" header="0.22" footer="0.2755905511811024"/>
  <pageSetup horizontalDpi="600" verticalDpi="600" orientation="landscape" paperSize="9" scale="95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34"/>
  <sheetViews>
    <sheetView showGridLines="0" view="pageBreakPreview" zoomScaleSheetLayoutView="100" workbookViewId="0" topLeftCell="A1">
      <selection activeCell="F29" sqref="F29"/>
    </sheetView>
  </sheetViews>
  <sheetFormatPr defaultColWidth="9.00390625" defaultRowHeight="13.5"/>
  <cols>
    <col min="1" max="1" width="1.00390625" style="35" customWidth="1"/>
    <col min="2" max="2" width="23.625" style="35" customWidth="1"/>
    <col min="3" max="3" width="26.00390625" style="35" customWidth="1"/>
    <col min="4" max="12" width="8.625" style="35" customWidth="1"/>
    <col min="13" max="16384" width="9.00390625" style="35" customWidth="1"/>
  </cols>
  <sheetData>
    <row r="1" ht="13.5" customHeight="1"/>
    <row r="2" spans="1:12" ht="22.5" customHeight="1">
      <c r="A2" s="179"/>
      <c r="B2" s="36" t="s">
        <v>311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0" customFormat="1" ht="22.5" customHeight="1">
      <c r="A3" s="13"/>
      <c r="B3" s="14" t="s">
        <v>327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/>
      <c r="L4" s="86" t="s">
        <v>75</v>
      </c>
    </row>
    <row r="5" spans="1:12" s="39" customFormat="1" ht="10.5">
      <c r="A5" s="45"/>
      <c r="B5" s="45"/>
      <c r="C5" s="45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5">
        <v>2012</v>
      </c>
      <c r="L5" s="435" t="s">
        <v>453</v>
      </c>
    </row>
    <row r="6" spans="1:12" s="39" customFormat="1" ht="15" customHeight="1">
      <c r="A6" s="114" t="s">
        <v>183</v>
      </c>
      <c r="B6" s="114"/>
      <c r="C6" s="115" t="s">
        <v>155</v>
      </c>
      <c r="D6" s="267">
        <v>26351</v>
      </c>
      <c r="E6" s="116">
        <v>23202</v>
      </c>
      <c r="F6" s="116">
        <v>22997</v>
      </c>
      <c r="G6" s="116">
        <v>23559</v>
      </c>
      <c r="H6" s="116">
        <v>24996</v>
      </c>
      <c r="I6" s="116">
        <v>26127</v>
      </c>
      <c r="J6" s="116">
        <v>27984</v>
      </c>
      <c r="K6" s="117">
        <v>32604</v>
      </c>
      <c r="L6" s="117">
        <v>30500</v>
      </c>
    </row>
    <row r="7" spans="1:12" s="39" customFormat="1" ht="15" customHeight="1">
      <c r="A7" s="45" t="s">
        <v>184</v>
      </c>
      <c r="B7" s="45"/>
      <c r="C7" s="118" t="s">
        <v>156</v>
      </c>
      <c r="D7" s="265">
        <v>20074</v>
      </c>
      <c r="E7" s="119">
        <v>16756</v>
      </c>
      <c r="F7" s="119">
        <v>16816</v>
      </c>
      <c r="G7" s="119">
        <v>17546</v>
      </c>
      <c r="H7" s="119">
        <v>18710</v>
      </c>
      <c r="I7" s="119">
        <v>20188</v>
      </c>
      <c r="J7" s="119">
        <v>21517</v>
      </c>
      <c r="K7" s="120">
        <v>25724</v>
      </c>
      <c r="L7" s="120">
        <v>23250</v>
      </c>
    </row>
    <row r="8" spans="1:12" s="39" customFormat="1" ht="15" customHeight="1">
      <c r="A8" s="166" t="s">
        <v>185</v>
      </c>
      <c r="B8" s="166"/>
      <c r="C8" s="167" t="s">
        <v>245</v>
      </c>
      <c r="D8" s="196">
        <v>6276</v>
      </c>
      <c r="E8" s="196">
        <v>6446</v>
      </c>
      <c r="F8" s="196">
        <v>6181</v>
      </c>
      <c r="G8" s="196">
        <v>6012</v>
      </c>
      <c r="H8" s="196">
        <v>6285</v>
      </c>
      <c r="I8" s="196">
        <v>5938</v>
      </c>
      <c r="J8" s="196">
        <v>6466</v>
      </c>
      <c r="K8" s="197">
        <v>6879</v>
      </c>
      <c r="L8" s="197">
        <v>7250</v>
      </c>
    </row>
    <row r="9" spans="1:12" s="39" customFormat="1" ht="15" customHeight="1">
      <c r="A9" s="20" t="s">
        <v>186</v>
      </c>
      <c r="B9" s="45"/>
      <c r="C9" s="118" t="s">
        <v>157</v>
      </c>
      <c r="D9" s="265">
        <v>3524</v>
      </c>
      <c r="E9" s="119">
        <v>4027</v>
      </c>
      <c r="F9" s="119">
        <v>3507</v>
      </c>
      <c r="G9" s="119">
        <v>3512</v>
      </c>
      <c r="H9" s="119">
        <v>3714</v>
      </c>
      <c r="I9" s="119">
        <v>3448</v>
      </c>
      <c r="J9" s="119">
        <v>3508</v>
      </c>
      <c r="K9" s="120">
        <v>3469</v>
      </c>
      <c r="L9" s="120">
        <v>3750</v>
      </c>
    </row>
    <row r="10" spans="1:12" s="39" customFormat="1" ht="15" customHeight="1">
      <c r="A10" s="198" t="s">
        <v>188</v>
      </c>
      <c r="B10" s="198"/>
      <c r="C10" s="199" t="s">
        <v>158</v>
      </c>
      <c r="D10" s="200">
        <v>2752</v>
      </c>
      <c r="E10" s="200">
        <v>2419</v>
      </c>
      <c r="F10" s="200">
        <v>2674</v>
      </c>
      <c r="G10" s="200">
        <v>2499</v>
      </c>
      <c r="H10" s="200">
        <v>2571</v>
      </c>
      <c r="I10" s="200">
        <v>2489</v>
      </c>
      <c r="J10" s="200">
        <v>2957</v>
      </c>
      <c r="K10" s="201">
        <v>3410</v>
      </c>
      <c r="L10" s="201">
        <v>3500</v>
      </c>
    </row>
    <row r="11" spans="1:12" s="39" customFormat="1" ht="15" customHeight="1">
      <c r="A11" s="121" t="s">
        <v>189</v>
      </c>
      <c r="B11" s="121"/>
      <c r="C11" s="122" t="s">
        <v>122</v>
      </c>
      <c r="D11" s="266">
        <v>21</v>
      </c>
      <c r="E11" s="123">
        <v>14</v>
      </c>
      <c r="F11" s="123">
        <v>37</v>
      </c>
      <c r="G11" s="123">
        <v>65</v>
      </c>
      <c r="H11" s="123">
        <v>72</v>
      </c>
      <c r="I11" s="123">
        <v>53</v>
      </c>
      <c r="J11" s="123">
        <v>43</v>
      </c>
      <c r="K11" s="124">
        <v>73</v>
      </c>
      <c r="L11" s="124">
        <v>20</v>
      </c>
    </row>
    <row r="12" spans="1:12" s="39" customFormat="1" ht="15" customHeight="1">
      <c r="A12" s="121" t="s">
        <v>190</v>
      </c>
      <c r="B12" s="121"/>
      <c r="C12" s="122" t="s">
        <v>123</v>
      </c>
      <c r="D12" s="266">
        <v>1</v>
      </c>
      <c r="E12" s="123" t="s">
        <v>334</v>
      </c>
      <c r="F12" s="123">
        <v>4</v>
      </c>
      <c r="G12" s="123">
        <v>28</v>
      </c>
      <c r="H12" s="123">
        <v>12</v>
      </c>
      <c r="I12" s="123">
        <v>19</v>
      </c>
      <c r="J12" s="123">
        <v>70</v>
      </c>
      <c r="K12" s="124">
        <v>33</v>
      </c>
      <c r="L12" s="124">
        <v>10</v>
      </c>
    </row>
    <row r="13" spans="1:12" s="39" customFormat="1" ht="15" customHeight="1">
      <c r="A13" s="166" t="s">
        <v>191</v>
      </c>
      <c r="B13" s="166"/>
      <c r="C13" s="167" t="s">
        <v>159</v>
      </c>
      <c r="D13" s="196">
        <v>2771</v>
      </c>
      <c r="E13" s="196">
        <v>2434</v>
      </c>
      <c r="F13" s="196">
        <v>2707</v>
      </c>
      <c r="G13" s="196">
        <v>2537</v>
      </c>
      <c r="H13" s="196">
        <v>2630</v>
      </c>
      <c r="I13" s="196">
        <v>2524</v>
      </c>
      <c r="J13" s="196">
        <v>2930</v>
      </c>
      <c r="K13" s="197">
        <v>3450</v>
      </c>
      <c r="L13" s="197">
        <v>3510</v>
      </c>
    </row>
    <row r="14" spans="1:12" s="39" customFormat="1" ht="15" customHeight="1">
      <c r="A14" s="121" t="s">
        <v>269</v>
      </c>
      <c r="B14" s="121"/>
      <c r="C14" s="122" t="s">
        <v>246</v>
      </c>
      <c r="D14" s="266">
        <v>276</v>
      </c>
      <c r="E14" s="123">
        <v>38</v>
      </c>
      <c r="F14" s="123">
        <v>122</v>
      </c>
      <c r="G14" s="123">
        <v>25</v>
      </c>
      <c r="H14" s="123" t="s">
        <v>334</v>
      </c>
      <c r="I14" s="123">
        <v>2</v>
      </c>
      <c r="J14" s="123">
        <v>95</v>
      </c>
      <c r="K14" s="124">
        <v>6</v>
      </c>
      <c r="L14" s="124">
        <v>0</v>
      </c>
    </row>
    <row r="15" spans="1:12" s="19" customFormat="1" ht="15" customHeight="1">
      <c r="A15" s="121" t="s">
        <v>265</v>
      </c>
      <c r="B15" s="121"/>
      <c r="C15" s="122" t="s">
        <v>247</v>
      </c>
      <c r="D15" s="266">
        <v>535</v>
      </c>
      <c r="E15" s="123">
        <v>532</v>
      </c>
      <c r="F15" s="123">
        <v>149</v>
      </c>
      <c r="G15" s="123">
        <v>202</v>
      </c>
      <c r="H15" s="123">
        <v>181</v>
      </c>
      <c r="I15" s="123">
        <v>796</v>
      </c>
      <c r="J15" s="123">
        <v>449</v>
      </c>
      <c r="K15" s="124">
        <v>271</v>
      </c>
      <c r="L15" s="124">
        <v>10</v>
      </c>
    </row>
    <row r="16" spans="1:12" s="2" customFormat="1" ht="15" customHeight="1">
      <c r="A16" s="20"/>
      <c r="B16" s="24" t="s">
        <v>8</v>
      </c>
      <c r="C16" s="24" t="s">
        <v>352</v>
      </c>
      <c r="D16" s="265" t="s">
        <v>334</v>
      </c>
      <c r="E16" s="265" t="s">
        <v>334</v>
      </c>
      <c r="F16" s="265" t="s">
        <v>334</v>
      </c>
      <c r="G16" s="265" t="s">
        <v>334</v>
      </c>
      <c r="H16" s="265" t="s">
        <v>334</v>
      </c>
      <c r="I16" s="265">
        <v>729</v>
      </c>
      <c r="J16" s="265" t="s">
        <v>334</v>
      </c>
      <c r="K16" s="299">
        <v>83</v>
      </c>
      <c r="L16" s="265" t="s">
        <v>334</v>
      </c>
    </row>
    <row r="17" spans="1:12" s="2" customFormat="1" ht="15" customHeight="1">
      <c r="A17" s="20"/>
      <c r="B17" s="20" t="s">
        <v>137</v>
      </c>
      <c r="C17" s="24" t="s">
        <v>226</v>
      </c>
      <c r="D17" s="265">
        <v>535</v>
      </c>
      <c r="E17" s="265">
        <v>532</v>
      </c>
      <c r="F17" s="265">
        <v>149</v>
      </c>
      <c r="G17" s="265">
        <v>202</v>
      </c>
      <c r="H17" s="265">
        <v>181</v>
      </c>
      <c r="I17" s="265">
        <v>67</v>
      </c>
      <c r="J17" s="265">
        <v>449</v>
      </c>
      <c r="K17" s="299">
        <v>187</v>
      </c>
      <c r="L17" s="299">
        <v>10</v>
      </c>
    </row>
    <row r="18" spans="1:12" s="39" customFormat="1" ht="15" customHeight="1">
      <c r="A18" s="202" t="s">
        <v>192</v>
      </c>
      <c r="B18" s="202"/>
      <c r="C18" s="203" t="s">
        <v>248</v>
      </c>
      <c r="D18" s="204">
        <v>2513</v>
      </c>
      <c r="E18" s="204">
        <v>1940</v>
      </c>
      <c r="F18" s="204">
        <v>2680</v>
      </c>
      <c r="G18" s="204">
        <v>2360</v>
      </c>
      <c r="H18" s="204">
        <v>2449</v>
      </c>
      <c r="I18" s="204">
        <v>1729</v>
      </c>
      <c r="J18" s="204">
        <v>2577</v>
      </c>
      <c r="K18" s="205">
        <v>3186</v>
      </c>
      <c r="L18" s="205">
        <v>3500</v>
      </c>
    </row>
    <row r="19" spans="1:12" s="39" customFormat="1" ht="15" customHeight="1">
      <c r="A19" s="121" t="s">
        <v>9</v>
      </c>
      <c r="B19" s="121"/>
      <c r="C19" s="122" t="s">
        <v>10</v>
      </c>
      <c r="D19" s="266">
        <v>910</v>
      </c>
      <c r="E19" s="123">
        <v>745</v>
      </c>
      <c r="F19" s="123">
        <v>1190</v>
      </c>
      <c r="G19" s="123">
        <v>837</v>
      </c>
      <c r="H19" s="123">
        <v>1093</v>
      </c>
      <c r="I19" s="123">
        <v>732</v>
      </c>
      <c r="J19" s="123">
        <v>1068</v>
      </c>
      <c r="K19" s="436">
        <v>1221</v>
      </c>
      <c r="L19" s="454">
        <v>1350</v>
      </c>
    </row>
    <row r="20" spans="1:12" s="39" customFormat="1" ht="15" customHeight="1">
      <c r="A20" s="20" t="s">
        <v>12</v>
      </c>
      <c r="B20" s="20"/>
      <c r="C20" s="24" t="s">
        <v>11</v>
      </c>
      <c r="D20" s="265">
        <v>90</v>
      </c>
      <c r="E20" s="125">
        <v>9</v>
      </c>
      <c r="F20" s="125">
        <v>-45</v>
      </c>
      <c r="G20" s="125">
        <v>147</v>
      </c>
      <c r="H20" s="125">
        <v>-36</v>
      </c>
      <c r="I20" s="125" t="s">
        <v>335</v>
      </c>
      <c r="J20" s="125">
        <v>32</v>
      </c>
      <c r="K20" s="437">
        <v>220</v>
      </c>
      <c r="L20" s="455"/>
    </row>
    <row r="21" spans="1:12" s="39" customFormat="1" ht="15" customHeight="1">
      <c r="A21" s="175" t="s">
        <v>193</v>
      </c>
      <c r="B21" s="175"/>
      <c r="C21" s="176" t="s">
        <v>160</v>
      </c>
      <c r="D21" s="206">
        <v>1511</v>
      </c>
      <c r="E21" s="206">
        <v>1184</v>
      </c>
      <c r="F21" s="206">
        <v>1535</v>
      </c>
      <c r="G21" s="206">
        <v>1374</v>
      </c>
      <c r="H21" s="206">
        <v>1392</v>
      </c>
      <c r="I21" s="206">
        <v>997</v>
      </c>
      <c r="J21" s="206">
        <v>1476</v>
      </c>
      <c r="K21" s="207">
        <v>1743</v>
      </c>
      <c r="L21" s="207">
        <v>2150</v>
      </c>
    </row>
    <row r="22" spans="1:12" s="39" customFormat="1" ht="10.5">
      <c r="A22" s="19"/>
      <c r="B22" s="12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="39" customFormat="1" ht="10.5">
      <c r="B23" s="65"/>
    </row>
    <row r="24" s="41" customFormat="1" ht="11.25"/>
    <row r="25" s="41" customFormat="1" ht="11.25"/>
    <row r="26" spans="2:12" s="41" customFormat="1" ht="11.25">
      <c r="B26" s="19" t="s">
        <v>339</v>
      </c>
      <c r="C26" s="274">
        <v>2004</v>
      </c>
      <c r="D26" s="164">
        <v>2005</v>
      </c>
      <c r="E26" s="164">
        <v>2006</v>
      </c>
      <c r="F26" s="164">
        <v>2007</v>
      </c>
      <c r="G26" s="164">
        <v>2008</v>
      </c>
      <c r="H26" s="164">
        <v>2009</v>
      </c>
      <c r="I26" s="164">
        <v>2010</v>
      </c>
      <c r="J26" s="338">
        <v>2011</v>
      </c>
      <c r="K26" s="338">
        <v>2012</v>
      </c>
      <c r="L26" s="338">
        <v>2013</v>
      </c>
    </row>
    <row r="27" spans="2:12" s="41" customFormat="1" ht="11.25">
      <c r="B27" s="268" t="s">
        <v>183</v>
      </c>
      <c r="C27" s="39">
        <v>20833.189</v>
      </c>
      <c r="D27" s="39">
        <v>26351.172</v>
      </c>
      <c r="E27" s="39">
        <v>23202.61</v>
      </c>
      <c r="F27" s="39">
        <v>22997.547</v>
      </c>
      <c r="G27" s="39">
        <v>23559.017</v>
      </c>
      <c r="H27" s="39">
        <v>24996.122</v>
      </c>
      <c r="I27" s="39">
        <v>26127.027</v>
      </c>
      <c r="J27" s="289">
        <v>27984.418206</v>
      </c>
      <c r="K27" s="289">
        <v>32604.403842</v>
      </c>
      <c r="L27" s="289">
        <v>30500</v>
      </c>
    </row>
    <row r="28" spans="2:12" s="41" customFormat="1" ht="11.25">
      <c r="B28" s="268" t="s">
        <v>184</v>
      </c>
      <c r="C28" s="39"/>
      <c r="D28" s="39">
        <v>20074.22</v>
      </c>
      <c r="E28" s="39">
        <v>16756.212</v>
      </c>
      <c r="F28" s="39">
        <v>16816.109</v>
      </c>
      <c r="G28" s="39">
        <v>17546.891</v>
      </c>
      <c r="H28" s="39">
        <v>18710.191</v>
      </c>
      <c r="I28" s="39">
        <v>20188.623</v>
      </c>
      <c r="J28" s="289">
        <v>21517.613429</v>
      </c>
      <c r="K28" s="289">
        <v>25724.546715</v>
      </c>
      <c r="L28" s="289">
        <v>23250</v>
      </c>
    </row>
    <row r="29" spans="2:12" s="41" customFormat="1" ht="11.25">
      <c r="B29" s="268" t="s">
        <v>185</v>
      </c>
      <c r="C29" s="39"/>
      <c r="D29" s="39">
        <v>6276.952</v>
      </c>
      <c r="E29" s="39">
        <v>6446.398</v>
      </c>
      <c r="F29" s="39">
        <v>6181.437</v>
      </c>
      <c r="G29" s="39">
        <v>6012.125</v>
      </c>
      <c r="H29" s="39">
        <v>6285.93</v>
      </c>
      <c r="I29" s="39">
        <v>5938.403</v>
      </c>
      <c r="J29" s="289">
        <v>6466.804777</v>
      </c>
      <c r="K29" s="289">
        <v>6879.857127</v>
      </c>
      <c r="L29" s="289">
        <v>7250</v>
      </c>
    </row>
    <row r="30" spans="2:12" s="41" customFormat="1" ht="11.25">
      <c r="B30" s="268" t="s">
        <v>186</v>
      </c>
      <c r="C30" s="39"/>
      <c r="D30" s="39">
        <v>3524.859</v>
      </c>
      <c r="E30" s="39">
        <v>4027.263</v>
      </c>
      <c r="F30" s="39">
        <v>3507.395</v>
      </c>
      <c r="G30" s="39">
        <v>3512.195</v>
      </c>
      <c r="H30" s="39">
        <v>3714.79</v>
      </c>
      <c r="I30" s="39">
        <v>3448.604</v>
      </c>
      <c r="J30" s="289">
        <v>3508.90511</v>
      </c>
      <c r="K30" s="289">
        <v>3469.017669</v>
      </c>
      <c r="L30" s="289">
        <v>3750</v>
      </c>
    </row>
    <row r="31" spans="2:12" ht="13.5">
      <c r="B31" s="268" t="s">
        <v>188</v>
      </c>
      <c r="C31" s="39">
        <v>2202.563</v>
      </c>
      <c r="D31" s="39">
        <v>2752.092</v>
      </c>
      <c r="E31" s="39">
        <v>2419.134</v>
      </c>
      <c r="F31" s="39">
        <v>2674.042</v>
      </c>
      <c r="G31" s="39">
        <v>2499.929</v>
      </c>
      <c r="H31" s="39">
        <v>2571.14</v>
      </c>
      <c r="I31" s="39">
        <v>2489.798</v>
      </c>
      <c r="J31" s="289">
        <v>2957.899667</v>
      </c>
      <c r="K31" s="289">
        <v>3410.839458</v>
      </c>
      <c r="L31" s="289">
        <v>3500</v>
      </c>
    </row>
    <row r="32" spans="2:12" ht="13.5">
      <c r="B32" s="273" t="s">
        <v>191</v>
      </c>
      <c r="C32" s="39">
        <v>2227.581</v>
      </c>
      <c r="D32" s="39">
        <v>2771.806</v>
      </c>
      <c r="E32" s="39">
        <v>2434.111</v>
      </c>
      <c r="F32" s="39">
        <v>2707.909</v>
      </c>
      <c r="G32" s="39">
        <v>2537.864</v>
      </c>
      <c r="H32" s="39">
        <v>2630.476</v>
      </c>
      <c r="I32" s="39">
        <v>2524.266</v>
      </c>
      <c r="J32" s="289">
        <v>2930.929623</v>
      </c>
      <c r="K32" s="289">
        <v>3450.950729</v>
      </c>
      <c r="L32" s="289">
        <v>3510</v>
      </c>
    </row>
    <row r="33" spans="2:12" ht="13.5">
      <c r="B33" s="273" t="s">
        <v>341</v>
      </c>
      <c r="C33" s="39"/>
      <c r="D33" s="39">
        <v>2513.143</v>
      </c>
      <c r="E33" s="39">
        <v>1940.101</v>
      </c>
      <c r="F33" s="39">
        <v>2680.834</v>
      </c>
      <c r="G33" s="39">
        <v>2360.249</v>
      </c>
      <c r="H33" s="39">
        <v>2449.139</v>
      </c>
      <c r="I33" s="39">
        <v>1729.787</v>
      </c>
      <c r="J33" s="289">
        <v>2577.597583</v>
      </c>
      <c r="K33" s="289">
        <v>3186.333175</v>
      </c>
      <c r="L33" s="289">
        <v>3500</v>
      </c>
    </row>
    <row r="34" spans="2:12" ht="13.5">
      <c r="B34" s="273" t="s">
        <v>193</v>
      </c>
      <c r="C34" s="39">
        <v>248.259</v>
      </c>
      <c r="D34" s="39">
        <v>1511.867</v>
      </c>
      <c r="E34" s="39">
        <v>1184.957</v>
      </c>
      <c r="F34" s="39">
        <v>1535.923</v>
      </c>
      <c r="G34" s="39">
        <v>1374.927</v>
      </c>
      <c r="H34" s="39">
        <v>1392.602</v>
      </c>
      <c r="I34" s="39">
        <v>997.389</v>
      </c>
      <c r="J34" s="289">
        <v>1476.66996</v>
      </c>
      <c r="K34" s="289">
        <v>1743.669764</v>
      </c>
      <c r="L34" s="289">
        <v>2150</v>
      </c>
    </row>
  </sheetData>
  <mergeCells count="1">
    <mergeCell ref="L19:L20"/>
  </mergeCells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39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00390625" style="35" customWidth="1"/>
    <col min="2" max="2" width="2.875" style="35" customWidth="1"/>
    <col min="3" max="3" width="18.75390625" style="35" customWidth="1"/>
    <col min="4" max="4" width="27.75390625" style="1" bestFit="1" customWidth="1"/>
    <col min="5" max="12" width="8.625" style="35" customWidth="1"/>
    <col min="13" max="13" width="5.125" style="35" customWidth="1"/>
    <col min="14" max="16384" width="9.00390625" style="35" customWidth="1"/>
  </cols>
  <sheetData>
    <row r="1" ht="13.5" customHeight="1"/>
    <row r="2" spans="1:13" ht="22.5" customHeight="1">
      <c r="A2" s="179"/>
      <c r="B2" s="36" t="s">
        <v>312</v>
      </c>
      <c r="C2" s="37"/>
      <c r="D2" s="214"/>
      <c r="E2" s="37"/>
      <c r="F2" s="37"/>
      <c r="G2" s="37"/>
      <c r="H2" s="37"/>
      <c r="I2" s="37"/>
      <c r="J2" s="37"/>
      <c r="K2" s="37"/>
      <c r="L2" s="37"/>
      <c r="M2" s="37"/>
    </row>
    <row r="3" spans="1:12" s="10" customFormat="1" ht="22.5" customHeight="1">
      <c r="A3" s="13"/>
      <c r="B3" s="14" t="s">
        <v>327</v>
      </c>
      <c r="C3" s="15"/>
      <c r="D3" s="5"/>
      <c r="E3" s="15"/>
      <c r="F3" s="15"/>
      <c r="G3" s="15"/>
      <c r="H3" s="15"/>
      <c r="I3" s="16"/>
      <c r="J3" s="16"/>
      <c r="K3" s="16"/>
      <c r="L3" s="16"/>
    </row>
    <row r="4" spans="1:12" s="39" customFormat="1" ht="10.5">
      <c r="A4" s="40"/>
      <c r="B4" s="40"/>
      <c r="C4" s="40"/>
      <c r="D4" s="3"/>
      <c r="E4" s="40"/>
      <c r="F4" s="40"/>
      <c r="G4" s="40"/>
      <c r="H4" s="152"/>
      <c r="I4" s="86"/>
      <c r="J4" s="86"/>
      <c r="K4" s="86"/>
      <c r="L4" s="86" t="s">
        <v>75</v>
      </c>
    </row>
    <row r="5" spans="1:13" s="39" customFormat="1" ht="10.5">
      <c r="A5" s="45"/>
      <c r="B5" s="45"/>
      <c r="C5" s="45"/>
      <c r="D5" s="7"/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5">
        <v>2011</v>
      </c>
      <c r="K5" s="165">
        <v>2012</v>
      </c>
      <c r="L5" s="435" t="s">
        <v>453</v>
      </c>
      <c r="M5" s="278"/>
    </row>
    <row r="6" spans="1:12" s="39" customFormat="1" ht="15" customHeight="1">
      <c r="A6" s="198" t="s">
        <v>57</v>
      </c>
      <c r="B6" s="198"/>
      <c r="C6" s="198"/>
      <c r="D6" s="198" t="s">
        <v>379</v>
      </c>
      <c r="E6" s="215"/>
      <c r="F6" s="215"/>
      <c r="G6" s="215"/>
      <c r="H6" s="215"/>
      <c r="I6" s="215"/>
      <c r="J6" s="216"/>
      <c r="K6" s="216"/>
      <c r="L6" s="216"/>
    </row>
    <row r="7" spans="1:12" s="39" customFormat="1" ht="15" customHeight="1">
      <c r="A7" s="238"/>
      <c r="B7" s="238" t="s">
        <v>58</v>
      </c>
      <c r="C7" s="238"/>
      <c r="D7" s="238" t="s">
        <v>329</v>
      </c>
      <c r="E7" s="239">
        <v>9665</v>
      </c>
      <c r="F7" s="239">
        <v>11527</v>
      </c>
      <c r="G7" s="239">
        <v>11702</v>
      </c>
      <c r="H7" s="239">
        <v>11857</v>
      </c>
      <c r="I7" s="343">
        <v>13329</v>
      </c>
      <c r="J7" s="240">
        <v>15394</v>
      </c>
      <c r="K7" s="240">
        <v>18870</v>
      </c>
      <c r="L7" s="240">
        <v>15400</v>
      </c>
    </row>
    <row r="8" spans="1:12" s="39" customFormat="1" ht="15" customHeight="1">
      <c r="A8" s="227"/>
      <c r="B8" s="227" t="s">
        <v>338</v>
      </c>
      <c r="C8" s="227"/>
      <c r="D8" s="227" t="s">
        <v>380</v>
      </c>
      <c r="E8" s="239">
        <v>7198</v>
      </c>
      <c r="F8" s="239">
        <v>5156</v>
      </c>
      <c r="G8" s="239">
        <v>5007</v>
      </c>
      <c r="H8" s="239">
        <v>5328</v>
      </c>
      <c r="I8" s="344">
        <v>4875</v>
      </c>
      <c r="J8" s="241">
        <v>4475</v>
      </c>
      <c r="K8" s="241">
        <v>5076</v>
      </c>
      <c r="L8" s="241">
        <v>5300</v>
      </c>
    </row>
    <row r="9" spans="1:12" s="39" customFormat="1" ht="15" customHeight="1">
      <c r="A9" s="227"/>
      <c r="B9" s="227" t="s">
        <v>60</v>
      </c>
      <c r="C9" s="227"/>
      <c r="D9" s="227" t="s">
        <v>336</v>
      </c>
      <c r="E9" s="239">
        <v>1090</v>
      </c>
      <c r="F9" s="239">
        <v>1124</v>
      </c>
      <c r="G9" s="239">
        <v>1342</v>
      </c>
      <c r="H9" s="239">
        <v>1747</v>
      </c>
      <c r="I9" s="344">
        <v>1702</v>
      </c>
      <c r="J9" s="241">
        <v>1642</v>
      </c>
      <c r="K9" s="241">
        <v>1858</v>
      </c>
      <c r="L9" s="241">
        <v>2050</v>
      </c>
    </row>
    <row r="10" spans="1:12" s="39" customFormat="1" ht="15" customHeight="1">
      <c r="A10" s="227"/>
      <c r="B10" s="227" t="s">
        <v>59</v>
      </c>
      <c r="C10" s="227"/>
      <c r="D10" s="227" t="s">
        <v>337</v>
      </c>
      <c r="E10" s="239">
        <v>4790</v>
      </c>
      <c r="F10" s="239">
        <v>4593</v>
      </c>
      <c r="G10" s="239">
        <v>4776</v>
      </c>
      <c r="H10" s="239">
        <v>5235</v>
      </c>
      <c r="I10" s="344">
        <v>5176</v>
      </c>
      <c r="J10" s="241">
        <v>5355</v>
      </c>
      <c r="K10" s="241">
        <v>5527</v>
      </c>
      <c r="L10" s="241">
        <v>6250</v>
      </c>
    </row>
    <row r="11" spans="1:12" s="39" customFormat="1" ht="15" customHeight="1">
      <c r="A11" s="242"/>
      <c r="B11" s="242" t="s">
        <v>260</v>
      </c>
      <c r="C11" s="242"/>
      <c r="D11" s="242" t="s">
        <v>381</v>
      </c>
      <c r="E11" s="243">
        <v>458</v>
      </c>
      <c r="F11" s="243">
        <v>597</v>
      </c>
      <c r="G11" s="243">
        <v>732</v>
      </c>
      <c r="H11" s="243">
        <v>829</v>
      </c>
      <c r="I11" s="345">
        <v>1042</v>
      </c>
      <c r="J11" s="244">
        <v>1119</v>
      </c>
      <c r="K11" s="244">
        <v>1271</v>
      </c>
      <c r="L11" s="244">
        <v>1500</v>
      </c>
    </row>
    <row r="12" spans="1:12" s="19" customFormat="1" ht="16.5" customHeight="1">
      <c r="A12" s="42"/>
      <c r="B12" s="65" t="s">
        <v>382</v>
      </c>
      <c r="C12" s="42"/>
      <c r="D12" s="61"/>
      <c r="E12" s="61"/>
      <c r="F12" s="61"/>
      <c r="G12" s="61"/>
      <c r="H12" s="61"/>
      <c r="I12" s="62"/>
      <c r="J12" s="62"/>
      <c r="K12" s="62"/>
      <c r="L12" s="62"/>
    </row>
    <row r="13" spans="1:12" s="19" customFormat="1" ht="9.75" customHeight="1">
      <c r="A13" s="9"/>
      <c r="B13" s="9"/>
      <c r="C13" s="21"/>
      <c r="D13" s="66"/>
      <c r="E13" s="66"/>
      <c r="F13" s="66"/>
      <c r="G13" s="66"/>
      <c r="H13" s="66"/>
      <c r="I13" s="86"/>
      <c r="J13" s="86"/>
      <c r="K13" s="86"/>
      <c r="L13" s="86" t="s">
        <v>75</v>
      </c>
    </row>
    <row r="14" spans="1:12" s="39" customFormat="1" ht="15" customHeight="1">
      <c r="A14" s="231" t="s">
        <v>61</v>
      </c>
      <c r="B14" s="231"/>
      <c r="C14" s="232"/>
      <c r="D14" s="233" t="s">
        <v>62</v>
      </c>
      <c r="E14" s="233"/>
      <c r="F14" s="233"/>
      <c r="G14" s="233"/>
      <c r="H14" s="233"/>
      <c r="I14" s="234"/>
      <c r="J14" s="234"/>
      <c r="K14" s="234"/>
      <c r="L14" s="234"/>
    </row>
    <row r="15" spans="1:12" s="39" customFormat="1" ht="15" customHeight="1">
      <c r="A15" s="227"/>
      <c r="B15" s="227" t="s">
        <v>63</v>
      </c>
      <c r="C15" s="227"/>
      <c r="D15" s="319" t="s">
        <v>330</v>
      </c>
      <c r="E15" s="239">
        <v>8887</v>
      </c>
      <c r="F15" s="239">
        <v>11104</v>
      </c>
      <c r="G15" s="239">
        <v>10858</v>
      </c>
      <c r="H15" s="239">
        <v>9664</v>
      </c>
      <c r="I15" s="344">
        <v>10043</v>
      </c>
      <c r="J15" s="241">
        <v>11172</v>
      </c>
      <c r="K15" s="433">
        <v>12634</v>
      </c>
      <c r="L15" s="456">
        <v>14300</v>
      </c>
    </row>
    <row r="16" spans="1:12" s="39" customFormat="1" ht="15" customHeight="1">
      <c r="A16" s="227"/>
      <c r="B16" s="227" t="s">
        <v>65</v>
      </c>
      <c r="C16" s="227"/>
      <c r="D16" s="319" t="s">
        <v>332</v>
      </c>
      <c r="E16" s="239" t="s">
        <v>384</v>
      </c>
      <c r="F16" s="239" t="s">
        <v>384</v>
      </c>
      <c r="G16" s="239" t="s">
        <v>384</v>
      </c>
      <c r="H16" s="239">
        <v>1214</v>
      </c>
      <c r="I16" s="344">
        <v>1660</v>
      </c>
      <c r="J16" s="241">
        <v>2873</v>
      </c>
      <c r="K16" s="241">
        <v>4882</v>
      </c>
      <c r="L16" s="457"/>
    </row>
    <row r="17" spans="1:12" s="39" customFormat="1" ht="15" customHeight="1">
      <c r="A17" s="227"/>
      <c r="B17" s="227" t="s">
        <v>64</v>
      </c>
      <c r="C17" s="227"/>
      <c r="D17" s="319" t="s">
        <v>331</v>
      </c>
      <c r="E17" s="239">
        <v>3161</v>
      </c>
      <c r="F17" s="239">
        <v>1601</v>
      </c>
      <c r="G17" s="239">
        <v>1368</v>
      </c>
      <c r="H17" s="239">
        <v>1347</v>
      </c>
      <c r="I17" s="344">
        <v>1774</v>
      </c>
      <c r="J17" s="241">
        <v>1579</v>
      </c>
      <c r="K17" s="241">
        <v>1342</v>
      </c>
      <c r="L17" s="241">
        <v>850</v>
      </c>
    </row>
    <row r="18" spans="1:12" s="39" customFormat="1" ht="15" customHeight="1">
      <c r="A18" s="242"/>
      <c r="B18" s="242" t="s">
        <v>66</v>
      </c>
      <c r="C18" s="242"/>
      <c r="D18" s="320" t="s">
        <v>333</v>
      </c>
      <c r="E18" s="243">
        <v>1389</v>
      </c>
      <c r="F18" s="243">
        <v>1182</v>
      </c>
      <c r="G18" s="243">
        <v>1098</v>
      </c>
      <c r="H18" s="243">
        <v>1168</v>
      </c>
      <c r="I18" s="345">
        <v>1278</v>
      </c>
      <c r="J18" s="244">
        <v>1208</v>
      </c>
      <c r="K18" s="244">
        <v>1166</v>
      </c>
      <c r="L18" s="244">
        <v>500</v>
      </c>
    </row>
    <row r="19" spans="1:12" s="39" customFormat="1" ht="12.75" customHeight="1">
      <c r="A19" s="154"/>
      <c r="B19" s="154"/>
      <c r="C19" s="154"/>
      <c r="D19" s="6"/>
      <c r="E19" s="154"/>
      <c r="F19" s="154"/>
      <c r="G19" s="154"/>
      <c r="H19" s="154"/>
      <c r="I19" s="19"/>
      <c r="J19" s="19"/>
      <c r="K19" s="19"/>
      <c r="L19" s="19"/>
    </row>
    <row r="20" spans="1:12" s="19" customFormat="1" ht="9.75" customHeight="1">
      <c r="A20" s="9"/>
      <c r="B20" s="9"/>
      <c r="C20" s="21"/>
      <c r="D20" s="66"/>
      <c r="E20" s="66"/>
      <c r="F20" s="66"/>
      <c r="G20" s="66"/>
      <c r="H20" s="66"/>
      <c r="I20" s="86"/>
      <c r="J20" s="86"/>
      <c r="K20" s="86"/>
      <c r="L20" s="86" t="s">
        <v>75</v>
      </c>
    </row>
    <row r="21" spans="1:12" s="39" customFormat="1" ht="15" customHeight="1">
      <c r="A21" s="231" t="s">
        <v>385</v>
      </c>
      <c r="B21" s="231"/>
      <c r="C21" s="232"/>
      <c r="D21" s="198" t="s">
        <v>386</v>
      </c>
      <c r="E21" s="233"/>
      <c r="F21" s="233"/>
      <c r="G21" s="233"/>
      <c r="H21" s="233"/>
      <c r="I21" s="233"/>
      <c r="J21" s="234"/>
      <c r="K21" s="234"/>
      <c r="L21" s="234"/>
    </row>
    <row r="22" spans="1:12" s="39" customFormat="1" ht="15" customHeight="1">
      <c r="A22" s="121"/>
      <c r="B22" s="121" t="s">
        <v>387</v>
      </c>
      <c r="C22" s="121"/>
      <c r="D22" s="346" t="s">
        <v>388</v>
      </c>
      <c r="E22" s="347">
        <v>18412</v>
      </c>
      <c r="F22" s="347">
        <v>18401</v>
      </c>
      <c r="G22" s="347">
        <v>18780</v>
      </c>
      <c r="H22" s="347">
        <v>19758</v>
      </c>
      <c r="I22" s="348">
        <v>20949</v>
      </c>
      <c r="J22" s="349">
        <v>22625</v>
      </c>
      <c r="K22" s="433">
        <v>27076</v>
      </c>
      <c r="L22" s="433">
        <v>24500</v>
      </c>
    </row>
    <row r="23" spans="1:12" s="39" customFormat="1" ht="15" customHeight="1">
      <c r="A23" s="20"/>
      <c r="B23" s="20"/>
      <c r="C23" s="20" t="s">
        <v>389</v>
      </c>
      <c r="D23" s="350" t="s">
        <v>390</v>
      </c>
      <c r="E23" s="351">
        <v>9039</v>
      </c>
      <c r="F23" s="351">
        <v>8598</v>
      </c>
      <c r="G23" s="351">
        <v>8450</v>
      </c>
      <c r="H23" s="351">
        <v>8826</v>
      </c>
      <c r="I23" s="352">
        <v>8895</v>
      </c>
      <c r="J23" s="342">
        <v>9599</v>
      </c>
      <c r="K23" s="342">
        <f>10772-120</f>
        <v>10652</v>
      </c>
      <c r="L23" s="342">
        <v>11500</v>
      </c>
    </row>
    <row r="24" spans="1:12" s="39" customFormat="1" ht="15" customHeight="1">
      <c r="A24" s="20"/>
      <c r="B24" s="20"/>
      <c r="C24" s="20" t="s">
        <v>391</v>
      </c>
      <c r="D24" s="350" t="s">
        <v>392</v>
      </c>
      <c r="E24" s="351">
        <v>7858</v>
      </c>
      <c r="F24" s="351">
        <v>8407</v>
      </c>
      <c r="G24" s="351">
        <v>8562</v>
      </c>
      <c r="H24" s="351">
        <v>9096</v>
      </c>
      <c r="I24" s="352">
        <v>10703</v>
      </c>
      <c r="J24" s="342">
        <v>11672</v>
      </c>
      <c r="K24" s="342">
        <v>15364</v>
      </c>
      <c r="L24" s="342">
        <v>11600</v>
      </c>
    </row>
    <row r="25" spans="1:12" s="39" customFormat="1" ht="15" customHeight="1">
      <c r="A25" s="32"/>
      <c r="B25" s="32"/>
      <c r="C25" s="32" t="s">
        <v>393</v>
      </c>
      <c r="D25" s="353" t="s">
        <v>394</v>
      </c>
      <c r="E25" s="354">
        <v>1514</v>
      </c>
      <c r="F25" s="354">
        <v>1396</v>
      </c>
      <c r="G25" s="354">
        <v>1766</v>
      </c>
      <c r="H25" s="354">
        <v>1836</v>
      </c>
      <c r="I25" s="355">
        <v>1350</v>
      </c>
      <c r="J25" s="356">
        <v>1353</v>
      </c>
      <c r="K25" s="356">
        <f>1183-176+53</f>
        <v>1060</v>
      </c>
      <c r="L25" s="356">
        <v>1400</v>
      </c>
    </row>
    <row r="26" spans="1:12" s="39" customFormat="1" ht="15" customHeight="1">
      <c r="A26" s="121"/>
      <c r="B26" s="121" t="s">
        <v>395</v>
      </c>
      <c r="C26" s="121"/>
      <c r="D26" s="346" t="s">
        <v>396</v>
      </c>
      <c r="E26" s="347">
        <v>4790</v>
      </c>
      <c r="F26" s="347">
        <v>4595</v>
      </c>
      <c r="G26" s="347">
        <v>4778</v>
      </c>
      <c r="H26" s="347">
        <v>5237</v>
      </c>
      <c r="I26" s="348">
        <v>5177</v>
      </c>
      <c r="J26" s="349">
        <v>5359</v>
      </c>
      <c r="K26" s="349">
        <v>5527</v>
      </c>
      <c r="L26" s="349">
        <v>6000</v>
      </c>
    </row>
    <row r="27" spans="1:12" s="39" customFormat="1" ht="15" customHeight="1">
      <c r="A27" s="20"/>
      <c r="B27" s="20"/>
      <c r="C27" s="20" t="s">
        <v>397</v>
      </c>
      <c r="D27" s="350" t="s">
        <v>398</v>
      </c>
      <c r="E27" s="351">
        <v>4161</v>
      </c>
      <c r="F27" s="351">
        <v>4057</v>
      </c>
      <c r="G27" s="351">
        <v>4299</v>
      </c>
      <c r="H27" s="351">
        <v>4527</v>
      </c>
      <c r="I27" s="352">
        <v>4508</v>
      </c>
      <c r="J27" s="342">
        <v>4922</v>
      </c>
      <c r="K27" s="342">
        <f>5284-53</f>
        <v>5231</v>
      </c>
      <c r="L27" s="342">
        <v>5700</v>
      </c>
    </row>
    <row r="28" spans="1:12" s="39" customFormat="1" ht="15" customHeight="1">
      <c r="A28" s="357"/>
      <c r="B28" s="357"/>
      <c r="C28" s="357" t="s">
        <v>399</v>
      </c>
      <c r="D28" s="358" t="s">
        <v>400</v>
      </c>
      <c r="E28" s="359">
        <v>628</v>
      </c>
      <c r="F28" s="359">
        <v>538</v>
      </c>
      <c r="G28" s="359">
        <v>479</v>
      </c>
      <c r="H28" s="359">
        <v>709</v>
      </c>
      <c r="I28" s="360">
        <v>668</v>
      </c>
      <c r="J28" s="361">
        <v>436</v>
      </c>
      <c r="K28" s="361">
        <v>296</v>
      </c>
      <c r="L28" s="361">
        <v>300</v>
      </c>
    </row>
    <row r="29" spans="1:12" s="39" customFormat="1" ht="12.75" customHeight="1">
      <c r="A29" s="154"/>
      <c r="B29" s="65" t="s">
        <v>401</v>
      </c>
      <c r="C29" s="154"/>
      <c r="D29" s="6"/>
      <c r="E29" s="154"/>
      <c r="F29" s="154"/>
      <c r="G29" s="154"/>
      <c r="H29" s="154"/>
      <c r="I29" s="19"/>
      <c r="J29" s="19"/>
      <c r="K29" s="19"/>
      <c r="L29" s="19"/>
    </row>
    <row r="30" spans="1:12" s="39" customFormat="1" ht="12.75" customHeight="1">
      <c r="A30" s="154"/>
      <c r="B30" s="154"/>
      <c r="C30" s="154"/>
      <c r="D30" s="6"/>
      <c r="E30" s="154"/>
      <c r="F30" s="154"/>
      <c r="G30" s="154"/>
      <c r="H30" s="154"/>
      <c r="I30" s="19"/>
      <c r="J30" s="19"/>
      <c r="K30" s="19"/>
      <c r="L30" s="19"/>
    </row>
    <row r="31" spans="1:12" s="39" customFormat="1" ht="12.75" customHeight="1">
      <c r="A31" s="19"/>
      <c r="B31" s="19"/>
      <c r="C31" s="19"/>
      <c r="D31" s="4"/>
      <c r="E31" s="19"/>
      <c r="F31" s="19"/>
      <c r="G31" s="19"/>
      <c r="H31" s="19"/>
      <c r="I31" s="19"/>
      <c r="J31" s="19"/>
      <c r="K31" s="19"/>
      <c r="L31" s="19"/>
    </row>
    <row r="32" spans="1:12" s="39" customFormat="1" ht="12.75" customHeight="1">
      <c r="A32" s="19"/>
      <c r="B32" s="19"/>
      <c r="C32" s="19"/>
      <c r="D32" s="4"/>
      <c r="E32" s="19"/>
      <c r="F32" s="19"/>
      <c r="G32" s="19"/>
      <c r="H32" s="19"/>
      <c r="I32" s="19"/>
      <c r="J32" s="19"/>
      <c r="K32" s="19"/>
      <c r="L32" s="19"/>
    </row>
    <row r="33" spans="1:15" s="41" customFormat="1" ht="12.75" customHeight="1">
      <c r="A33" s="34"/>
      <c r="B33" s="34"/>
      <c r="C33" s="34"/>
      <c r="D33" s="8"/>
      <c r="E33" s="34"/>
      <c r="F33" s="34"/>
      <c r="G33" s="34"/>
      <c r="H33" s="34"/>
      <c r="I33" s="34"/>
      <c r="J33" s="34"/>
      <c r="K33" s="34"/>
      <c r="L33" s="34"/>
      <c r="O33" s="85"/>
    </row>
    <row r="34" spans="1:12" s="41" customFormat="1" ht="13.5">
      <c r="A34" s="34"/>
      <c r="B34" s="34"/>
      <c r="C34" s="34"/>
      <c r="D34" s="8"/>
      <c r="E34" s="34"/>
      <c r="F34" s="34"/>
      <c r="G34" s="34"/>
      <c r="H34" s="34"/>
      <c r="I34" s="34"/>
      <c r="J34" s="34"/>
      <c r="K34" s="35"/>
      <c r="L34" s="35"/>
    </row>
    <row r="35" spans="3:4" ht="13.5">
      <c r="C35" s="35" t="s">
        <v>454</v>
      </c>
      <c r="D35" s="35"/>
    </row>
    <row r="36" spans="3:4" ht="13.5">
      <c r="C36" s="35" t="s">
        <v>455</v>
      </c>
      <c r="D36" s="35"/>
    </row>
    <row r="37" spans="3:4" ht="13.5">
      <c r="C37" s="35" t="s">
        <v>456</v>
      </c>
      <c r="D37" s="35"/>
    </row>
    <row r="38" spans="3:4" ht="13.5">
      <c r="C38" s="35" t="s">
        <v>457</v>
      </c>
      <c r="D38" s="35"/>
    </row>
    <row r="39" spans="3:4" ht="13.5">
      <c r="C39" s="35" t="s">
        <v>458</v>
      </c>
      <c r="D39" s="35"/>
    </row>
  </sheetData>
  <mergeCells count="1">
    <mergeCell ref="L15:L16"/>
  </mergeCells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49"/>
  <sheetViews>
    <sheetView showGridLines="0" view="pageBreakPreview" zoomScaleSheetLayoutView="100" workbookViewId="0" topLeftCell="A1">
      <selection activeCell="D27" sqref="D27"/>
    </sheetView>
  </sheetViews>
  <sheetFormatPr defaultColWidth="9.00390625" defaultRowHeight="13.5"/>
  <cols>
    <col min="1" max="1" width="1.00390625" style="35" customWidth="1"/>
    <col min="2" max="2" width="20.625" style="35" customWidth="1"/>
    <col min="3" max="3" width="33.00390625" style="35" customWidth="1"/>
    <col min="4" max="11" width="8.625" style="35" customWidth="1"/>
    <col min="12" max="16384" width="9.00390625" style="35" customWidth="1"/>
  </cols>
  <sheetData>
    <row r="1" ht="13.5" customHeight="1"/>
    <row r="2" spans="1:11" ht="22.5" customHeight="1">
      <c r="A2" s="179"/>
      <c r="B2" s="36" t="s">
        <v>309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s="10" customFormat="1" ht="22.5" customHeight="1">
      <c r="A3" s="47"/>
      <c r="B3" s="14" t="s">
        <v>327</v>
      </c>
      <c r="C3" s="43"/>
      <c r="D3" s="43"/>
      <c r="E3" s="43"/>
      <c r="F3" s="43"/>
      <c r="G3" s="43"/>
      <c r="H3" s="43"/>
      <c r="I3" s="43"/>
      <c r="J3" s="43"/>
      <c r="K3" s="43"/>
    </row>
    <row r="4" spans="1:11" s="39" customFormat="1" ht="10.5">
      <c r="A4" s="38"/>
      <c r="B4" s="38"/>
      <c r="C4" s="38"/>
      <c r="D4" s="38"/>
      <c r="E4" s="38"/>
      <c r="F4" s="38"/>
      <c r="G4" s="38"/>
      <c r="H4" s="147"/>
      <c r="I4" s="86"/>
      <c r="J4" s="86"/>
      <c r="K4" s="86" t="s">
        <v>75</v>
      </c>
    </row>
    <row r="5" spans="1:11" s="39" customFormat="1" ht="10.5">
      <c r="A5" s="49"/>
      <c r="B5" s="49"/>
      <c r="C5" s="49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438">
        <v>2012</v>
      </c>
    </row>
    <row r="6" spans="1:11" s="39" customFormat="1" ht="15" customHeight="1">
      <c r="A6" s="458" t="s">
        <v>195</v>
      </c>
      <c r="B6" s="458"/>
      <c r="C6" s="138" t="s">
        <v>124</v>
      </c>
      <c r="D6" s="139"/>
      <c r="E6" s="139"/>
      <c r="F6" s="139"/>
      <c r="G6" s="139"/>
      <c r="H6" s="139"/>
      <c r="I6" s="139"/>
      <c r="J6" s="139"/>
      <c r="K6" s="439"/>
    </row>
    <row r="7" spans="1:11" s="39" customFormat="1" ht="15" customHeight="1">
      <c r="A7" s="60"/>
      <c r="B7" s="60" t="s">
        <v>192</v>
      </c>
      <c r="C7" s="60" t="s">
        <v>248</v>
      </c>
      <c r="D7" s="294">
        <v>2513</v>
      </c>
      <c r="E7" s="140">
        <v>1940</v>
      </c>
      <c r="F7" s="140">
        <v>2680</v>
      </c>
      <c r="G7" s="140">
        <v>2360</v>
      </c>
      <c r="H7" s="140">
        <v>2449</v>
      </c>
      <c r="I7" s="140">
        <v>1729</v>
      </c>
      <c r="J7" s="140">
        <v>2577</v>
      </c>
      <c r="K7" s="141">
        <v>3186</v>
      </c>
    </row>
    <row r="8" spans="1:11" s="39" customFormat="1" ht="15" customHeight="1">
      <c r="A8" s="60"/>
      <c r="B8" s="60" t="s">
        <v>187</v>
      </c>
      <c r="C8" s="60" t="s">
        <v>251</v>
      </c>
      <c r="D8" s="294">
        <v>563</v>
      </c>
      <c r="E8" s="140">
        <v>700</v>
      </c>
      <c r="F8" s="140">
        <v>633</v>
      </c>
      <c r="G8" s="140">
        <v>863</v>
      </c>
      <c r="H8" s="140">
        <v>780</v>
      </c>
      <c r="I8" s="140">
        <v>894</v>
      </c>
      <c r="J8" s="140">
        <v>1316</v>
      </c>
      <c r="K8" s="141">
        <v>1801</v>
      </c>
    </row>
    <row r="9" spans="1:11" s="39" customFormat="1" ht="15" customHeight="1">
      <c r="A9" s="60"/>
      <c r="B9" s="60" t="s">
        <v>13</v>
      </c>
      <c r="C9" s="60" t="s">
        <v>16</v>
      </c>
      <c r="D9" s="295">
        <v>44</v>
      </c>
      <c r="E9" s="140" t="s">
        <v>334</v>
      </c>
      <c r="F9" s="140">
        <v>105</v>
      </c>
      <c r="G9" s="140" t="s">
        <v>334</v>
      </c>
      <c r="H9" s="140">
        <v>24</v>
      </c>
      <c r="I9" s="140">
        <v>24</v>
      </c>
      <c r="J9" s="140">
        <v>325</v>
      </c>
      <c r="K9" s="141">
        <v>146</v>
      </c>
    </row>
    <row r="10" spans="1:11" s="39" customFormat="1" ht="15" customHeight="1">
      <c r="A10" s="60"/>
      <c r="B10" s="60" t="s">
        <v>14</v>
      </c>
      <c r="C10" s="60" t="s">
        <v>17</v>
      </c>
      <c r="D10" s="294">
        <v>0</v>
      </c>
      <c r="E10" s="140">
        <v>-1</v>
      </c>
      <c r="F10" s="140">
        <v>0</v>
      </c>
      <c r="G10" s="140" t="s">
        <v>335</v>
      </c>
      <c r="H10" s="140">
        <v>4</v>
      </c>
      <c r="I10" s="140">
        <v>21</v>
      </c>
      <c r="J10" s="140">
        <v>-21</v>
      </c>
      <c r="K10" s="141">
        <v>0</v>
      </c>
    </row>
    <row r="11" spans="1:11" s="39" customFormat="1" ht="15" customHeight="1">
      <c r="A11" s="60"/>
      <c r="B11" s="60" t="s">
        <v>15</v>
      </c>
      <c r="C11" s="60" t="s">
        <v>372</v>
      </c>
      <c r="D11" s="294">
        <v>-21</v>
      </c>
      <c r="E11" s="140">
        <v>92</v>
      </c>
      <c r="F11" s="140">
        <v>-13</v>
      </c>
      <c r="G11" s="140">
        <v>-101</v>
      </c>
      <c r="H11" s="140">
        <v>254</v>
      </c>
      <c r="I11" s="140">
        <v>-51</v>
      </c>
      <c r="J11" s="140">
        <v>232</v>
      </c>
      <c r="K11" s="141">
        <v>-217</v>
      </c>
    </row>
    <row r="12" spans="1:11" s="39" customFormat="1" ht="15" customHeight="1">
      <c r="A12" s="60"/>
      <c r="B12" s="70" t="s">
        <v>18</v>
      </c>
      <c r="C12" s="70" t="s">
        <v>125</v>
      </c>
      <c r="D12" s="294">
        <v>-191</v>
      </c>
      <c r="E12" s="295">
        <v>-181</v>
      </c>
      <c r="F12" s="295">
        <v>-390</v>
      </c>
      <c r="G12" s="295">
        <v>-319</v>
      </c>
      <c r="H12" s="295">
        <v>-63</v>
      </c>
      <c r="I12" s="295">
        <v>-258</v>
      </c>
      <c r="J12" s="295">
        <v>-204</v>
      </c>
      <c r="K12" s="301">
        <v>-223</v>
      </c>
    </row>
    <row r="13" spans="1:11" s="39" customFormat="1" ht="15" customHeight="1">
      <c r="A13" s="60"/>
      <c r="B13" s="70" t="s">
        <v>19</v>
      </c>
      <c r="C13" s="70" t="s">
        <v>20</v>
      </c>
      <c r="D13" s="294">
        <v>-49</v>
      </c>
      <c r="E13" s="295">
        <v>-58</v>
      </c>
      <c r="F13" s="295">
        <v>20</v>
      </c>
      <c r="G13" s="295">
        <v>11</v>
      </c>
      <c r="H13" s="295">
        <v>-155</v>
      </c>
      <c r="I13" s="295" t="s">
        <v>334</v>
      </c>
      <c r="J13" s="295" t="s">
        <v>334</v>
      </c>
      <c r="K13" s="295" t="s">
        <v>334</v>
      </c>
    </row>
    <row r="14" spans="1:11" s="39" customFormat="1" ht="15" customHeight="1">
      <c r="A14" s="60"/>
      <c r="B14" s="70" t="s">
        <v>353</v>
      </c>
      <c r="C14" s="293" t="s">
        <v>373</v>
      </c>
      <c r="D14" s="301" t="s">
        <v>334</v>
      </c>
      <c r="E14" s="301" t="s">
        <v>334</v>
      </c>
      <c r="F14" s="301" t="s">
        <v>334</v>
      </c>
      <c r="G14" s="301" t="s">
        <v>334</v>
      </c>
      <c r="H14" s="301" t="s">
        <v>334</v>
      </c>
      <c r="I14" s="295">
        <v>546</v>
      </c>
      <c r="J14" s="295">
        <v>-217</v>
      </c>
      <c r="K14" s="301">
        <v>-39</v>
      </c>
    </row>
    <row r="15" spans="1:11" s="39" customFormat="1" ht="15" customHeight="1">
      <c r="A15" s="60"/>
      <c r="B15" s="70" t="s">
        <v>21</v>
      </c>
      <c r="C15" s="293" t="s">
        <v>22</v>
      </c>
      <c r="D15" s="294">
        <v>-6</v>
      </c>
      <c r="E15" s="295">
        <v>-5</v>
      </c>
      <c r="F15" s="295">
        <v>-21</v>
      </c>
      <c r="G15" s="295">
        <v>-49</v>
      </c>
      <c r="H15" s="295">
        <v>-61</v>
      </c>
      <c r="I15" s="295">
        <v>-45</v>
      </c>
      <c r="J15" s="295">
        <v>-31</v>
      </c>
      <c r="K15" s="301">
        <v>-30</v>
      </c>
    </row>
    <row r="16" spans="1:11" s="39" customFormat="1" ht="15" customHeight="1">
      <c r="A16" s="60"/>
      <c r="B16" s="70" t="s">
        <v>357</v>
      </c>
      <c r="C16" s="293" t="s">
        <v>365</v>
      </c>
      <c r="D16" s="294">
        <v>1</v>
      </c>
      <c r="E16" s="295" t="s">
        <v>334</v>
      </c>
      <c r="F16" s="295" t="s">
        <v>334</v>
      </c>
      <c r="G16" s="295" t="s">
        <v>334</v>
      </c>
      <c r="H16" s="295" t="s">
        <v>334</v>
      </c>
      <c r="I16" s="295" t="s">
        <v>334</v>
      </c>
      <c r="J16" s="295">
        <v>16</v>
      </c>
      <c r="K16" s="301">
        <v>30</v>
      </c>
    </row>
    <row r="17" spans="1:11" s="39" customFormat="1" ht="15" customHeight="1">
      <c r="A17" s="60"/>
      <c r="B17" s="70" t="s">
        <v>354</v>
      </c>
      <c r="C17" s="293" t="s">
        <v>367</v>
      </c>
      <c r="D17" s="301" t="s">
        <v>334</v>
      </c>
      <c r="E17" s="301" t="s">
        <v>334</v>
      </c>
      <c r="F17" s="295">
        <v>4</v>
      </c>
      <c r="G17" s="295">
        <v>-5</v>
      </c>
      <c r="H17" s="295">
        <v>-1</v>
      </c>
      <c r="I17" s="295">
        <v>0</v>
      </c>
      <c r="J17" s="295">
        <v>1</v>
      </c>
      <c r="K17" s="301">
        <v>1</v>
      </c>
    </row>
    <row r="18" spans="1:11" s="39" customFormat="1" ht="15" customHeight="1">
      <c r="A18" s="70"/>
      <c r="B18" s="70" t="s">
        <v>216</v>
      </c>
      <c r="C18" s="293" t="s">
        <v>252</v>
      </c>
      <c r="D18" s="294">
        <v>-17</v>
      </c>
      <c r="E18" s="295">
        <v>-61</v>
      </c>
      <c r="F18" s="295" t="s">
        <v>334</v>
      </c>
      <c r="G18" s="295" t="s">
        <v>334</v>
      </c>
      <c r="H18" s="295" t="s">
        <v>334</v>
      </c>
      <c r="I18" s="295" t="s">
        <v>334</v>
      </c>
      <c r="J18" s="295" t="s">
        <v>334</v>
      </c>
      <c r="K18" s="295" t="s">
        <v>334</v>
      </c>
    </row>
    <row r="19" spans="1:11" s="39" customFormat="1" ht="15" customHeight="1">
      <c r="A19" s="70"/>
      <c r="B19" s="70" t="s">
        <v>23</v>
      </c>
      <c r="C19" s="293" t="s">
        <v>368</v>
      </c>
      <c r="D19" s="294">
        <v>415</v>
      </c>
      <c r="E19" s="295">
        <v>32</v>
      </c>
      <c r="F19" s="295">
        <v>44</v>
      </c>
      <c r="G19" s="295">
        <v>31</v>
      </c>
      <c r="H19" s="295">
        <v>9</v>
      </c>
      <c r="I19" s="295">
        <v>9</v>
      </c>
      <c r="J19" s="295">
        <v>6</v>
      </c>
      <c r="K19" s="301">
        <v>35</v>
      </c>
    </row>
    <row r="20" spans="1:11" s="39" customFormat="1" ht="15" customHeight="1">
      <c r="A20" s="70"/>
      <c r="B20" s="70" t="s">
        <v>24</v>
      </c>
      <c r="C20" s="293" t="s">
        <v>369</v>
      </c>
      <c r="D20" s="294">
        <v>-74</v>
      </c>
      <c r="E20" s="295">
        <v>-28</v>
      </c>
      <c r="F20" s="295" t="s">
        <v>334</v>
      </c>
      <c r="G20" s="295" t="s">
        <v>334</v>
      </c>
      <c r="H20" s="295" t="s">
        <v>334</v>
      </c>
      <c r="I20" s="295" t="s">
        <v>334</v>
      </c>
      <c r="J20" s="295" t="s">
        <v>334</v>
      </c>
      <c r="K20" s="295" t="s">
        <v>334</v>
      </c>
    </row>
    <row r="21" spans="1:11" s="39" customFormat="1" ht="15" customHeight="1">
      <c r="A21" s="70"/>
      <c r="B21" s="70" t="s">
        <v>25</v>
      </c>
      <c r="C21" s="293" t="s">
        <v>363</v>
      </c>
      <c r="D21" s="295" t="s">
        <v>334</v>
      </c>
      <c r="E21" s="295" t="s">
        <v>334</v>
      </c>
      <c r="F21" s="295" t="s">
        <v>334</v>
      </c>
      <c r="G21" s="295">
        <v>103</v>
      </c>
      <c r="H21" s="295">
        <v>5</v>
      </c>
      <c r="I21" s="295" t="s">
        <v>334</v>
      </c>
      <c r="J21" s="295" t="s">
        <v>334</v>
      </c>
      <c r="K21" s="295" t="s">
        <v>334</v>
      </c>
    </row>
    <row r="22" spans="1:11" s="39" customFormat="1" ht="15" customHeight="1">
      <c r="A22" s="70"/>
      <c r="B22" s="70" t="s">
        <v>356</v>
      </c>
      <c r="C22" s="293" t="s">
        <v>366</v>
      </c>
      <c r="D22" s="295" t="s">
        <v>334</v>
      </c>
      <c r="E22" s="295" t="s">
        <v>334</v>
      </c>
      <c r="F22" s="295" t="s">
        <v>334</v>
      </c>
      <c r="G22" s="295">
        <v>28</v>
      </c>
      <c r="H22" s="295">
        <v>8</v>
      </c>
      <c r="I22" s="295">
        <v>-3</v>
      </c>
      <c r="J22" s="295">
        <v>20</v>
      </c>
      <c r="K22" s="301">
        <v>2</v>
      </c>
    </row>
    <row r="23" spans="1:11" s="39" customFormat="1" ht="15" customHeight="1">
      <c r="A23" s="70"/>
      <c r="B23" s="70" t="s">
        <v>355</v>
      </c>
      <c r="C23" s="293" t="s">
        <v>370</v>
      </c>
      <c r="D23" s="295" t="s">
        <v>334</v>
      </c>
      <c r="E23" s="295" t="s">
        <v>334</v>
      </c>
      <c r="F23" s="295" t="s">
        <v>334</v>
      </c>
      <c r="G23" s="295" t="s">
        <v>334</v>
      </c>
      <c r="H23" s="295">
        <v>4</v>
      </c>
      <c r="I23" s="295" t="s">
        <v>334</v>
      </c>
      <c r="J23" s="295" t="s">
        <v>334</v>
      </c>
      <c r="K23" s="295" t="s">
        <v>334</v>
      </c>
    </row>
    <row r="24" spans="1:11" s="39" customFormat="1" ht="15" customHeight="1">
      <c r="A24" s="70"/>
      <c r="B24" s="70" t="s">
        <v>358</v>
      </c>
      <c r="C24" s="293" t="s">
        <v>364</v>
      </c>
      <c r="D24" s="295">
        <v>10</v>
      </c>
      <c r="E24" s="295" t="s">
        <v>334</v>
      </c>
      <c r="F24" s="295" t="s">
        <v>334</v>
      </c>
      <c r="G24" s="295" t="s">
        <v>334</v>
      </c>
      <c r="H24" s="295" t="s">
        <v>334</v>
      </c>
      <c r="I24" s="295" t="s">
        <v>334</v>
      </c>
      <c r="J24" s="295" t="s">
        <v>334</v>
      </c>
      <c r="K24" s="295" t="s">
        <v>334</v>
      </c>
    </row>
    <row r="25" spans="1:11" s="39" customFormat="1" ht="15" customHeight="1">
      <c r="A25" s="60"/>
      <c r="B25" s="293" t="s">
        <v>350</v>
      </c>
      <c r="C25" s="293" t="s">
        <v>351</v>
      </c>
      <c r="D25" s="295">
        <v>-157</v>
      </c>
      <c r="E25" s="295">
        <v>-7</v>
      </c>
      <c r="F25" s="295">
        <v>-122</v>
      </c>
      <c r="G25" s="295">
        <v>-22</v>
      </c>
      <c r="H25" s="295" t="s">
        <v>334</v>
      </c>
      <c r="I25" s="295">
        <v>-2</v>
      </c>
      <c r="J25" s="295" t="s">
        <v>334</v>
      </c>
      <c r="K25" s="301">
        <v>2</v>
      </c>
    </row>
    <row r="26" spans="1:11" s="39" customFormat="1" ht="15" customHeight="1">
      <c r="A26" s="60"/>
      <c r="B26" s="293" t="s">
        <v>359</v>
      </c>
      <c r="C26" s="293" t="s">
        <v>371</v>
      </c>
      <c r="D26" s="295">
        <v>42</v>
      </c>
      <c r="E26" s="295" t="s">
        <v>334</v>
      </c>
      <c r="F26" s="295" t="s">
        <v>334</v>
      </c>
      <c r="G26" s="295" t="s">
        <v>334</v>
      </c>
      <c r="H26" s="295" t="s">
        <v>334</v>
      </c>
      <c r="I26" s="295" t="s">
        <v>334</v>
      </c>
      <c r="J26" s="295" t="s">
        <v>334</v>
      </c>
      <c r="K26" s="295" t="s">
        <v>334</v>
      </c>
    </row>
    <row r="27" spans="1:11" s="39" customFormat="1" ht="15" customHeight="1">
      <c r="A27" s="60"/>
      <c r="B27" s="70" t="s">
        <v>213</v>
      </c>
      <c r="C27" s="70" t="s">
        <v>126</v>
      </c>
      <c r="D27" s="295" t="s">
        <v>334</v>
      </c>
      <c r="E27" s="295" t="s">
        <v>334</v>
      </c>
      <c r="F27" s="295" t="s">
        <v>334</v>
      </c>
      <c r="G27" s="295" t="s">
        <v>334</v>
      </c>
      <c r="H27" s="295">
        <v>4</v>
      </c>
      <c r="I27" s="295">
        <v>16</v>
      </c>
      <c r="J27" s="295">
        <v>34</v>
      </c>
      <c r="K27" s="301">
        <v>-29</v>
      </c>
    </row>
    <row r="28" spans="1:11" s="39" customFormat="1" ht="15" customHeight="1">
      <c r="A28" s="60"/>
      <c r="B28" s="70" t="s">
        <v>281</v>
      </c>
      <c r="C28" s="70" t="s">
        <v>127</v>
      </c>
      <c r="D28" s="294">
        <v>-1802</v>
      </c>
      <c r="E28" s="295">
        <v>805</v>
      </c>
      <c r="F28" s="295">
        <v>-1357</v>
      </c>
      <c r="G28" s="295">
        <v>2368</v>
      </c>
      <c r="H28" s="295">
        <v>-1414</v>
      </c>
      <c r="I28" s="295">
        <v>859</v>
      </c>
      <c r="J28" s="295">
        <v>-850</v>
      </c>
      <c r="K28" s="301">
        <v>-2168</v>
      </c>
    </row>
    <row r="29" spans="1:11" s="39" customFormat="1" ht="15" customHeight="1">
      <c r="A29" s="60"/>
      <c r="B29" s="70" t="s">
        <v>214</v>
      </c>
      <c r="C29" s="70" t="s">
        <v>128</v>
      </c>
      <c r="D29" s="294">
        <v>-211</v>
      </c>
      <c r="E29" s="295">
        <v>571</v>
      </c>
      <c r="F29" s="295">
        <v>-35</v>
      </c>
      <c r="G29" s="295">
        <v>-54</v>
      </c>
      <c r="H29" s="295">
        <v>204</v>
      </c>
      <c r="I29" s="295">
        <v>-19</v>
      </c>
      <c r="J29" s="295">
        <v>-58</v>
      </c>
      <c r="K29" s="301">
        <v>-627</v>
      </c>
    </row>
    <row r="30" spans="1:11" s="39" customFormat="1" ht="15" customHeight="1">
      <c r="A30" s="60"/>
      <c r="B30" s="70" t="s">
        <v>215</v>
      </c>
      <c r="C30" s="70" t="s">
        <v>129</v>
      </c>
      <c r="D30" s="294">
        <v>842</v>
      </c>
      <c r="E30" s="295">
        <v>-654</v>
      </c>
      <c r="F30" s="295">
        <v>491</v>
      </c>
      <c r="G30" s="295">
        <v>-763</v>
      </c>
      <c r="H30" s="295">
        <v>-591</v>
      </c>
      <c r="I30" s="295">
        <v>-87</v>
      </c>
      <c r="J30" s="295">
        <v>500</v>
      </c>
      <c r="K30" s="301">
        <v>1806</v>
      </c>
    </row>
    <row r="31" spans="1:11" s="39" customFormat="1" ht="15" customHeight="1">
      <c r="A31" s="70"/>
      <c r="B31" s="70" t="s">
        <v>26</v>
      </c>
      <c r="C31" s="70" t="s">
        <v>27</v>
      </c>
      <c r="D31" s="295" t="s">
        <v>334</v>
      </c>
      <c r="E31" s="295" t="s">
        <v>334</v>
      </c>
      <c r="F31" s="295" t="s">
        <v>334</v>
      </c>
      <c r="G31" s="295" t="s">
        <v>334</v>
      </c>
      <c r="H31" s="295">
        <v>584</v>
      </c>
      <c r="I31" s="295">
        <v>140</v>
      </c>
      <c r="J31" s="295">
        <v>33</v>
      </c>
      <c r="K31" s="301">
        <v>-86</v>
      </c>
    </row>
    <row r="32" spans="1:11" s="39" customFormat="1" ht="15" customHeight="1">
      <c r="A32" s="70"/>
      <c r="B32" s="70" t="s">
        <v>28</v>
      </c>
      <c r="C32" s="70" t="s">
        <v>29</v>
      </c>
      <c r="D32" s="295" t="s">
        <v>334</v>
      </c>
      <c r="E32" s="295" t="s">
        <v>334</v>
      </c>
      <c r="F32" s="295" t="s">
        <v>334</v>
      </c>
      <c r="G32" s="295" t="s">
        <v>334</v>
      </c>
      <c r="H32" s="295">
        <v>152</v>
      </c>
      <c r="I32" s="295" t="s">
        <v>334</v>
      </c>
      <c r="J32" s="295">
        <v>-23</v>
      </c>
      <c r="K32" s="301">
        <v>-13</v>
      </c>
    </row>
    <row r="33" spans="1:11" s="39" customFormat="1" ht="15" customHeight="1">
      <c r="A33" s="70"/>
      <c r="B33" s="70" t="s">
        <v>30</v>
      </c>
      <c r="C33" s="70" t="s">
        <v>31</v>
      </c>
      <c r="D33" s="295">
        <v>-184</v>
      </c>
      <c r="E33" s="295">
        <v>-11</v>
      </c>
      <c r="F33" s="295">
        <v>-163</v>
      </c>
      <c r="G33" s="295">
        <v>273</v>
      </c>
      <c r="H33" s="295">
        <v>-690</v>
      </c>
      <c r="I33" s="295">
        <v>-358</v>
      </c>
      <c r="J33" s="295">
        <v>-588</v>
      </c>
      <c r="K33" s="301">
        <v>-418</v>
      </c>
    </row>
    <row r="34" spans="1:11" s="39" customFormat="1" ht="15" customHeight="1">
      <c r="A34" s="70"/>
      <c r="B34" s="70" t="s">
        <v>32</v>
      </c>
      <c r="C34" s="70" t="s">
        <v>33</v>
      </c>
      <c r="D34" s="296">
        <v>155</v>
      </c>
      <c r="E34" s="302">
        <v>124</v>
      </c>
      <c r="F34" s="302">
        <v>-53</v>
      </c>
      <c r="G34" s="302">
        <v>71</v>
      </c>
      <c r="H34" s="302">
        <v>80</v>
      </c>
      <c r="I34" s="302">
        <v>-109</v>
      </c>
      <c r="J34" s="302">
        <v>95</v>
      </c>
      <c r="K34" s="301">
        <v>368</v>
      </c>
    </row>
    <row r="35" spans="1:11" s="41" customFormat="1" ht="15" customHeight="1">
      <c r="A35" s="82"/>
      <c r="B35" s="150" t="s">
        <v>194</v>
      </c>
      <c r="C35" s="82" t="s">
        <v>161</v>
      </c>
      <c r="D35" s="294">
        <v>1872</v>
      </c>
      <c r="E35" s="148">
        <v>3257</v>
      </c>
      <c r="F35" s="148">
        <v>1821</v>
      </c>
      <c r="G35" s="148">
        <v>4246</v>
      </c>
      <c r="H35" s="148">
        <v>1590</v>
      </c>
      <c r="I35" s="148">
        <v>3308</v>
      </c>
      <c r="J35" s="148">
        <v>3281</v>
      </c>
      <c r="K35" s="440">
        <v>3527</v>
      </c>
    </row>
    <row r="36" spans="1:11" s="41" customFormat="1" ht="15" customHeight="1">
      <c r="A36" s="70"/>
      <c r="B36" s="70" t="s">
        <v>217</v>
      </c>
      <c r="C36" s="70" t="s">
        <v>253</v>
      </c>
      <c r="D36" s="294">
        <v>6</v>
      </c>
      <c r="E36" s="148">
        <v>5</v>
      </c>
      <c r="F36" s="148">
        <v>20</v>
      </c>
      <c r="G36" s="148">
        <v>44</v>
      </c>
      <c r="H36" s="148">
        <v>60</v>
      </c>
      <c r="I36" s="148">
        <v>50</v>
      </c>
      <c r="J36" s="148">
        <v>17</v>
      </c>
      <c r="K36" s="126" t="s">
        <v>335</v>
      </c>
    </row>
    <row r="37" spans="1:11" s="41" customFormat="1" ht="15" customHeight="1">
      <c r="A37" s="70"/>
      <c r="B37" s="70" t="s">
        <v>207</v>
      </c>
      <c r="C37" s="70" t="s">
        <v>254</v>
      </c>
      <c r="D37" s="294">
        <v>-606</v>
      </c>
      <c r="E37" s="148">
        <v>-1142</v>
      </c>
      <c r="F37" s="148">
        <v>-668</v>
      </c>
      <c r="G37" s="148">
        <v>-1419</v>
      </c>
      <c r="H37" s="148">
        <v>-651</v>
      </c>
      <c r="I37" s="148">
        <v>-1304</v>
      </c>
      <c r="J37" s="148">
        <v>-462</v>
      </c>
      <c r="K37" s="149">
        <v>-1246</v>
      </c>
    </row>
    <row r="38" spans="1:11" ht="15" customHeight="1">
      <c r="A38" s="459" t="s">
        <v>101</v>
      </c>
      <c r="B38" s="459"/>
      <c r="C38" s="218" t="s">
        <v>124</v>
      </c>
      <c r="D38" s="248">
        <v>1271</v>
      </c>
      <c r="E38" s="248">
        <v>2120</v>
      </c>
      <c r="F38" s="248">
        <v>1173</v>
      </c>
      <c r="G38" s="248">
        <v>2870</v>
      </c>
      <c r="H38" s="248">
        <v>999</v>
      </c>
      <c r="I38" s="248">
        <v>2053</v>
      </c>
      <c r="J38" s="248">
        <v>2836</v>
      </c>
      <c r="K38" s="441">
        <v>2280</v>
      </c>
    </row>
    <row r="39" spans="1:11" ht="15" customHeight="1">
      <c r="A39" s="151"/>
      <c r="B39" s="151"/>
      <c r="C39" s="16"/>
      <c r="D39" s="16"/>
      <c r="E39" s="16"/>
      <c r="F39" s="16"/>
      <c r="G39" s="16"/>
      <c r="H39" s="16"/>
      <c r="I39" s="16"/>
      <c r="J39" s="16"/>
      <c r="K39" s="16"/>
    </row>
    <row r="40" ht="15" customHeight="1"/>
    <row r="41" ht="15" customHeight="1"/>
    <row r="49" ht="13.5">
      <c r="O49" s="85"/>
    </row>
  </sheetData>
  <mergeCells count="2">
    <mergeCell ref="A6:B6"/>
    <mergeCell ref="A38:B38"/>
  </mergeCells>
  <printOptions horizontalCentered="1"/>
  <pageMargins left="0" right="0" top="0.5" bottom="0.51" header="0.3937007874015748" footer="0.2755905511811024"/>
  <pageSetup horizontalDpi="600" verticalDpi="600" orientation="landscape" paperSize="9" scale="97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42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00390625" style="130" customWidth="1"/>
    <col min="2" max="2" width="18.75390625" style="130" customWidth="1"/>
    <col min="3" max="3" width="33.00390625" style="130" customWidth="1"/>
    <col min="4" max="11" width="8.625" style="35" customWidth="1"/>
    <col min="12" max="16384" width="9.00390625" style="35" customWidth="1"/>
  </cols>
  <sheetData>
    <row r="1" ht="13.5" customHeight="1"/>
    <row r="2" spans="1:11" ht="22.5" customHeight="1">
      <c r="A2" s="131"/>
      <c r="B2" s="132"/>
      <c r="C2" s="133"/>
      <c r="D2" s="37"/>
      <c r="E2" s="37"/>
      <c r="F2" s="37"/>
      <c r="G2" s="37"/>
      <c r="H2" s="37"/>
      <c r="I2" s="37"/>
      <c r="J2" s="37"/>
      <c r="K2" s="37"/>
    </row>
    <row r="3" spans="1:11" s="10" customFormat="1" ht="22.5" customHeight="1">
      <c r="A3" s="134"/>
      <c r="B3" s="135"/>
      <c r="C3" s="136"/>
      <c r="D3" s="43"/>
      <c r="E3" s="43"/>
      <c r="F3" s="43"/>
      <c r="G3" s="43"/>
      <c r="H3" s="43"/>
      <c r="I3" s="43"/>
      <c r="J3" s="43"/>
      <c r="K3" s="43"/>
    </row>
    <row r="4" spans="1:11" s="39" customFormat="1" ht="10.5">
      <c r="A4" s="137"/>
      <c r="B4" s="137"/>
      <c r="C4" s="137"/>
      <c r="D4" s="38"/>
      <c r="E4" s="38"/>
      <c r="F4" s="38"/>
      <c r="G4" s="38"/>
      <c r="H4" s="38"/>
      <c r="I4" s="86"/>
      <c r="J4" s="86"/>
      <c r="K4" s="86" t="s">
        <v>75</v>
      </c>
    </row>
    <row r="5" spans="1:11" s="39" customFormat="1" ht="10.5">
      <c r="A5" s="60"/>
      <c r="B5" s="60"/>
      <c r="C5" s="60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438">
        <v>2012</v>
      </c>
    </row>
    <row r="6" spans="1:11" s="39" customFormat="1" ht="15" customHeight="1">
      <c r="A6" s="458" t="s">
        <v>196</v>
      </c>
      <c r="B6" s="458"/>
      <c r="C6" s="138" t="s">
        <v>130</v>
      </c>
      <c r="D6" s="139"/>
      <c r="E6" s="139"/>
      <c r="F6" s="139"/>
      <c r="G6" s="139"/>
      <c r="H6" s="139"/>
      <c r="I6" s="139"/>
      <c r="J6" s="139"/>
      <c r="K6" s="439"/>
    </row>
    <row r="7" spans="1:11" s="39" customFormat="1" ht="15" customHeight="1">
      <c r="A7" s="60"/>
      <c r="B7" s="60" t="s">
        <v>34</v>
      </c>
      <c r="C7" s="60" t="s">
        <v>35</v>
      </c>
      <c r="D7" s="140" t="s">
        <v>334</v>
      </c>
      <c r="E7" s="140" t="s">
        <v>334</v>
      </c>
      <c r="F7" s="140" t="s">
        <v>334</v>
      </c>
      <c r="G7" s="140">
        <v>-225</v>
      </c>
      <c r="H7" s="140">
        <v>225</v>
      </c>
      <c r="I7" s="140" t="s">
        <v>334</v>
      </c>
      <c r="J7" s="140" t="s">
        <v>334</v>
      </c>
      <c r="K7" s="140" t="s">
        <v>334</v>
      </c>
    </row>
    <row r="8" spans="1:11" s="39" customFormat="1" ht="15" customHeight="1">
      <c r="A8" s="60"/>
      <c r="B8" s="70" t="s">
        <v>37</v>
      </c>
      <c r="C8" s="60" t="s">
        <v>131</v>
      </c>
      <c r="D8" s="295">
        <v>-600</v>
      </c>
      <c r="E8" s="140" t="s">
        <v>334</v>
      </c>
      <c r="F8" s="295" t="s">
        <v>334</v>
      </c>
      <c r="G8" s="295" t="s">
        <v>334</v>
      </c>
      <c r="H8" s="295" t="s">
        <v>334</v>
      </c>
      <c r="I8" s="295" t="s">
        <v>334</v>
      </c>
      <c r="J8" s="140" t="s">
        <v>334</v>
      </c>
      <c r="K8" s="140" t="s">
        <v>334</v>
      </c>
    </row>
    <row r="9" spans="1:11" s="39" customFormat="1" ht="15" customHeight="1">
      <c r="A9" s="60"/>
      <c r="B9" s="70" t="s">
        <v>36</v>
      </c>
      <c r="C9" s="60" t="s">
        <v>38</v>
      </c>
      <c r="D9" s="295">
        <v>200</v>
      </c>
      <c r="E9" s="140">
        <v>400</v>
      </c>
      <c r="F9" s="295">
        <v>400</v>
      </c>
      <c r="G9" s="295">
        <v>400</v>
      </c>
      <c r="H9" s="295">
        <v>400</v>
      </c>
      <c r="I9" s="295">
        <v>400</v>
      </c>
      <c r="J9" s="295">
        <v>400</v>
      </c>
      <c r="K9" s="301">
        <v>400</v>
      </c>
    </row>
    <row r="10" spans="1:11" s="39" customFormat="1" ht="15" customHeight="1">
      <c r="A10" s="60"/>
      <c r="B10" s="70" t="s">
        <v>205</v>
      </c>
      <c r="C10" s="70" t="s">
        <v>132</v>
      </c>
      <c r="D10" s="295">
        <v>-400</v>
      </c>
      <c r="E10" s="142">
        <v>-400</v>
      </c>
      <c r="F10" s="295">
        <v>-574</v>
      </c>
      <c r="G10" s="295">
        <v>-450</v>
      </c>
      <c r="H10" s="295">
        <v>-913</v>
      </c>
      <c r="I10" s="295">
        <v>-506</v>
      </c>
      <c r="J10" s="295">
        <v>-600</v>
      </c>
      <c r="K10" s="301">
        <v>-700</v>
      </c>
    </row>
    <row r="11" spans="1:11" s="39" customFormat="1" ht="15" customHeight="1">
      <c r="A11" s="60"/>
      <c r="B11" s="70" t="s">
        <v>206</v>
      </c>
      <c r="C11" s="293" t="s">
        <v>255</v>
      </c>
      <c r="D11" s="295">
        <v>540</v>
      </c>
      <c r="E11" s="142">
        <v>11</v>
      </c>
      <c r="F11" s="295">
        <v>254</v>
      </c>
      <c r="G11" s="295">
        <v>62</v>
      </c>
      <c r="H11" s="295" t="s">
        <v>334</v>
      </c>
      <c r="I11" s="295">
        <v>42</v>
      </c>
      <c r="J11" s="140" t="s">
        <v>334</v>
      </c>
      <c r="K11" s="301">
        <v>20</v>
      </c>
    </row>
    <row r="12" spans="1:11" s="39" customFormat="1" ht="15" customHeight="1">
      <c r="A12" s="60"/>
      <c r="B12" s="70" t="s">
        <v>402</v>
      </c>
      <c r="C12" s="293" t="s">
        <v>403</v>
      </c>
      <c r="D12" s="140" t="s">
        <v>334</v>
      </c>
      <c r="E12" s="140" t="s">
        <v>334</v>
      </c>
      <c r="F12" s="140" t="s">
        <v>334</v>
      </c>
      <c r="G12" s="140" t="s">
        <v>334</v>
      </c>
      <c r="H12" s="140" t="s">
        <v>334</v>
      </c>
      <c r="I12" s="140" t="s">
        <v>334</v>
      </c>
      <c r="J12" s="295">
        <v>100</v>
      </c>
      <c r="K12" s="140" t="s">
        <v>334</v>
      </c>
    </row>
    <row r="13" spans="1:11" s="39" customFormat="1" ht="15" customHeight="1">
      <c r="A13" s="60"/>
      <c r="B13" s="60" t="s">
        <v>39</v>
      </c>
      <c r="C13" s="293" t="s">
        <v>404</v>
      </c>
      <c r="D13" s="140" t="s">
        <v>334</v>
      </c>
      <c r="E13" s="140" t="s">
        <v>334</v>
      </c>
      <c r="F13" s="295">
        <v>-578</v>
      </c>
      <c r="G13" s="295">
        <v>-873</v>
      </c>
      <c r="H13" s="295">
        <v>-423</v>
      </c>
      <c r="I13" s="295">
        <v>-1417</v>
      </c>
      <c r="J13" s="295">
        <v>-2766</v>
      </c>
      <c r="K13" s="301">
        <v>-2104</v>
      </c>
    </row>
    <row r="14" spans="1:11" s="39" customFormat="1" ht="15" customHeight="1">
      <c r="A14" s="60"/>
      <c r="B14" s="60" t="s">
        <v>218</v>
      </c>
      <c r="C14" s="293" t="s">
        <v>405</v>
      </c>
      <c r="D14" s="295">
        <v>-282</v>
      </c>
      <c r="E14" s="140">
        <v>-856</v>
      </c>
      <c r="F14" s="295" t="s">
        <v>334</v>
      </c>
      <c r="G14" s="295" t="s">
        <v>334</v>
      </c>
      <c r="H14" s="295" t="s">
        <v>334</v>
      </c>
      <c r="I14" s="295" t="s">
        <v>334</v>
      </c>
      <c r="J14" s="140" t="s">
        <v>334</v>
      </c>
      <c r="K14" s="140" t="s">
        <v>334</v>
      </c>
    </row>
    <row r="15" spans="1:11" s="39" customFormat="1" ht="15" customHeight="1">
      <c r="A15" s="60"/>
      <c r="B15" s="60" t="s">
        <v>406</v>
      </c>
      <c r="C15" s="293" t="s">
        <v>407</v>
      </c>
      <c r="D15" s="295" t="s">
        <v>334</v>
      </c>
      <c r="E15" s="295" t="s">
        <v>334</v>
      </c>
      <c r="F15" s="295" t="s">
        <v>334</v>
      </c>
      <c r="G15" s="295" t="s">
        <v>334</v>
      </c>
      <c r="H15" s="295" t="s">
        <v>334</v>
      </c>
      <c r="I15" s="295" t="s">
        <v>334</v>
      </c>
      <c r="J15" s="295">
        <v>-39</v>
      </c>
      <c r="K15" s="140" t="s">
        <v>334</v>
      </c>
    </row>
    <row r="16" spans="1:11" s="39" customFormat="1" ht="15" customHeight="1">
      <c r="A16" s="60"/>
      <c r="B16" s="60" t="s">
        <v>408</v>
      </c>
      <c r="C16" s="293" t="s">
        <v>409</v>
      </c>
      <c r="D16" s="295" t="s">
        <v>334</v>
      </c>
      <c r="E16" s="295" t="s">
        <v>334</v>
      </c>
      <c r="F16" s="295" t="s">
        <v>334</v>
      </c>
      <c r="G16" s="295" t="s">
        <v>334</v>
      </c>
      <c r="H16" s="295" t="s">
        <v>334</v>
      </c>
      <c r="I16" s="295" t="s">
        <v>334</v>
      </c>
      <c r="J16" s="295">
        <v>3</v>
      </c>
      <c r="K16" s="301">
        <v>0</v>
      </c>
    </row>
    <row r="17" spans="1:11" s="39" customFormat="1" ht="15" customHeight="1">
      <c r="A17" s="60"/>
      <c r="B17" s="60" t="s">
        <v>410</v>
      </c>
      <c r="C17" s="293" t="s">
        <v>411</v>
      </c>
      <c r="D17" s="295">
        <v>154</v>
      </c>
      <c r="E17" s="140">
        <v>1</v>
      </c>
      <c r="F17" s="295">
        <v>1</v>
      </c>
      <c r="G17" s="295" t="s">
        <v>334</v>
      </c>
      <c r="H17" s="295" t="s">
        <v>334</v>
      </c>
      <c r="I17" s="295" t="s">
        <v>334</v>
      </c>
      <c r="J17" s="140" t="s">
        <v>334</v>
      </c>
      <c r="K17" s="140" t="s">
        <v>334</v>
      </c>
    </row>
    <row r="18" spans="1:11" s="39" customFormat="1" ht="15" customHeight="1">
      <c r="A18" s="60"/>
      <c r="B18" s="70" t="s">
        <v>40</v>
      </c>
      <c r="C18" s="293" t="s">
        <v>412</v>
      </c>
      <c r="D18" s="295" t="s">
        <v>334</v>
      </c>
      <c r="E18" s="142" t="s">
        <v>334</v>
      </c>
      <c r="F18" s="295" t="s">
        <v>334</v>
      </c>
      <c r="G18" s="295">
        <v>-302</v>
      </c>
      <c r="H18" s="295">
        <v>-28</v>
      </c>
      <c r="I18" s="295">
        <v>-53</v>
      </c>
      <c r="J18" s="295">
        <v>-79</v>
      </c>
      <c r="K18" s="301">
        <v>-26</v>
      </c>
    </row>
    <row r="19" spans="1:11" s="39" customFormat="1" ht="15" customHeight="1">
      <c r="A19" s="60"/>
      <c r="B19" s="70" t="s">
        <v>41</v>
      </c>
      <c r="C19" s="70" t="s">
        <v>413</v>
      </c>
      <c r="D19" s="295" t="s">
        <v>334</v>
      </c>
      <c r="E19" s="142" t="s">
        <v>334</v>
      </c>
      <c r="F19" s="142" t="s">
        <v>334</v>
      </c>
      <c r="G19" s="142">
        <v>340</v>
      </c>
      <c r="H19" s="142">
        <v>23</v>
      </c>
      <c r="I19" s="142">
        <v>94</v>
      </c>
      <c r="J19" s="142">
        <v>55</v>
      </c>
      <c r="K19" s="143">
        <v>7</v>
      </c>
    </row>
    <row r="20" spans="1:11" s="39" customFormat="1" ht="15" customHeight="1">
      <c r="A20" s="60"/>
      <c r="B20" s="60" t="s">
        <v>42</v>
      </c>
      <c r="C20" s="60" t="s">
        <v>44</v>
      </c>
      <c r="D20" s="295">
        <v>-741</v>
      </c>
      <c r="E20" s="140">
        <v>-389</v>
      </c>
      <c r="F20" s="140">
        <v>-204</v>
      </c>
      <c r="G20" s="140" t="s">
        <v>334</v>
      </c>
      <c r="H20" s="140" t="s">
        <v>335</v>
      </c>
      <c r="I20" s="140">
        <v>-49</v>
      </c>
      <c r="J20" s="140">
        <v>100</v>
      </c>
      <c r="K20" s="140" t="s">
        <v>334</v>
      </c>
    </row>
    <row r="21" spans="1:11" s="39" customFormat="1" ht="15" customHeight="1">
      <c r="A21" s="60"/>
      <c r="B21" s="70" t="s">
        <v>43</v>
      </c>
      <c r="C21" s="70" t="s">
        <v>45</v>
      </c>
      <c r="D21" s="295">
        <v>18</v>
      </c>
      <c r="E21" s="142">
        <v>13</v>
      </c>
      <c r="F21" s="142">
        <v>16</v>
      </c>
      <c r="G21" s="142" t="s">
        <v>334</v>
      </c>
      <c r="H21" s="142" t="s">
        <v>334</v>
      </c>
      <c r="I21" s="142" t="s">
        <v>334</v>
      </c>
      <c r="J21" s="142" t="s">
        <v>334</v>
      </c>
      <c r="K21" s="143">
        <v>250</v>
      </c>
    </row>
    <row r="22" spans="1:11" s="39" customFormat="1" ht="15" customHeight="1">
      <c r="A22" s="459" t="s">
        <v>196</v>
      </c>
      <c r="B22" s="459"/>
      <c r="C22" s="218" t="s">
        <v>130</v>
      </c>
      <c r="D22" s="219">
        <v>-1110</v>
      </c>
      <c r="E22" s="219">
        <v>-1218</v>
      </c>
      <c r="F22" s="219">
        <v>-684</v>
      </c>
      <c r="G22" s="219">
        <v>-1048</v>
      </c>
      <c r="H22" s="219">
        <v>-716</v>
      </c>
      <c r="I22" s="219">
        <v>-1490</v>
      </c>
      <c r="J22" s="219">
        <v>-2827</v>
      </c>
      <c r="K22" s="442">
        <v>-2154</v>
      </c>
    </row>
    <row r="23" spans="1:11" s="39" customFormat="1" ht="15" customHeight="1">
      <c r="A23" s="460" t="s">
        <v>197</v>
      </c>
      <c r="B23" s="460"/>
      <c r="C23" s="70" t="s">
        <v>162</v>
      </c>
      <c r="D23" s="295"/>
      <c r="E23" s="142"/>
      <c r="F23" s="142"/>
      <c r="G23" s="142"/>
      <c r="H23" s="142"/>
      <c r="I23" s="142"/>
      <c r="J23" s="142"/>
      <c r="K23" s="143"/>
    </row>
    <row r="24" spans="1:11" s="39" customFormat="1" ht="15" customHeight="1">
      <c r="A24" s="60"/>
      <c r="B24" s="70" t="s">
        <v>414</v>
      </c>
      <c r="C24" s="293" t="s">
        <v>415</v>
      </c>
      <c r="D24" s="295" t="s">
        <v>334</v>
      </c>
      <c r="E24" s="142" t="s">
        <v>334</v>
      </c>
      <c r="F24" s="142" t="s">
        <v>334</v>
      </c>
      <c r="G24" s="142" t="s">
        <v>334</v>
      </c>
      <c r="H24" s="295" t="s">
        <v>334</v>
      </c>
      <c r="I24" s="295" t="s">
        <v>334</v>
      </c>
      <c r="J24" s="295" t="s">
        <v>459</v>
      </c>
      <c r="K24" s="301" t="s">
        <v>460</v>
      </c>
    </row>
    <row r="25" spans="1:11" s="39" customFormat="1" ht="15" customHeight="1">
      <c r="A25" s="60"/>
      <c r="B25" s="70" t="s">
        <v>46</v>
      </c>
      <c r="C25" s="293" t="s">
        <v>47</v>
      </c>
      <c r="D25" s="295" t="s">
        <v>334</v>
      </c>
      <c r="E25" s="142" t="s">
        <v>334</v>
      </c>
      <c r="F25" s="142" t="s">
        <v>334</v>
      </c>
      <c r="G25" s="142">
        <v>2</v>
      </c>
      <c r="H25" s="295" t="s">
        <v>334</v>
      </c>
      <c r="I25" s="295" t="s">
        <v>334</v>
      </c>
      <c r="J25" s="295" t="s">
        <v>334</v>
      </c>
      <c r="K25" s="295" t="s">
        <v>334</v>
      </c>
    </row>
    <row r="26" spans="1:11" s="39" customFormat="1" ht="15" customHeight="1">
      <c r="A26" s="60"/>
      <c r="B26" s="70" t="s">
        <v>198</v>
      </c>
      <c r="C26" s="293" t="s">
        <v>256</v>
      </c>
      <c r="D26" s="295">
        <v>-121</v>
      </c>
      <c r="E26" s="142">
        <v>-242</v>
      </c>
      <c r="F26" s="142">
        <v>-291</v>
      </c>
      <c r="G26" s="142">
        <v>-404</v>
      </c>
      <c r="H26" s="142">
        <v>-484</v>
      </c>
      <c r="I26" s="142">
        <v>-487</v>
      </c>
      <c r="J26" s="142">
        <v>-647</v>
      </c>
      <c r="K26" s="143">
        <v>-810</v>
      </c>
    </row>
    <row r="27" spans="1:11" s="39" customFormat="1" ht="15" customHeight="1">
      <c r="A27" s="60"/>
      <c r="B27" s="70" t="s">
        <v>416</v>
      </c>
      <c r="C27" s="293" t="s">
        <v>417</v>
      </c>
      <c r="D27" s="295" t="s">
        <v>334</v>
      </c>
      <c r="E27" s="142" t="s">
        <v>334</v>
      </c>
      <c r="F27" s="142" t="s">
        <v>334</v>
      </c>
      <c r="G27" s="142" t="s">
        <v>334</v>
      </c>
      <c r="H27" s="295" t="s">
        <v>334</v>
      </c>
      <c r="I27" s="295" t="s">
        <v>334</v>
      </c>
      <c r="J27" s="142">
        <v>-167</v>
      </c>
      <c r="K27" s="143">
        <v>-342</v>
      </c>
    </row>
    <row r="28" spans="1:11" s="39" customFormat="1" ht="15" customHeight="1">
      <c r="A28" s="459" t="s">
        <v>197</v>
      </c>
      <c r="B28" s="459"/>
      <c r="C28" s="218" t="s">
        <v>162</v>
      </c>
      <c r="D28" s="219">
        <v>-121</v>
      </c>
      <c r="E28" s="219">
        <v>-242</v>
      </c>
      <c r="F28" s="219">
        <v>-291</v>
      </c>
      <c r="G28" s="219">
        <v>-402</v>
      </c>
      <c r="H28" s="219">
        <v>-484</v>
      </c>
      <c r="I28" s="219">
        <v>-487</v>
      </c>
      <c r="J28" s="219">
        <v>-815</v>
      </c>
      <c r="K28" s="442">
        <v>-1152</v>
      </c>
    </row>
    <row r="29" spans="1:11" s="39" customFormat="1" ht="15" customHeight="1">
      <c r="A29" s="462" t="s">
        <v>282</v>
      </c>
      <c r="B29" s="462"/>
      <c r="C29" s="144" t="s">
        <v>257</v>
      </c>
      <c r="D29" s="140" t="s">
        <v>334</v>
      </c>
      <c r="E29" s="140" t="s">
        <v>334</v>
      </c>
      <c r="F29" s="140">
        <v>-1</v>
      </c>
      <c r="G29" s="140">
        <v>13</v>
      </c>
      <c r="H29" s="140">
        <v>2</v>
      </c>
      <c r="I29" s="145" t="s">
        <v>335</v>
      </c>
      <c r="J29" s="145">
        <v>-3</v>
      </c>
      <c r="K29" s="143">
        <v>-1</v>
      </c>
    </row>
    <row r="30" spans="1:11" s="39" customFormat="1" ht="15" customHeight="1">
      <c r="A30" s="462" t="s">
        <v>48</v>
      </c>
      <c r="B30" s="462"/>
      <c r="C30" s="144" t="s">
        <v>258</v>
      </c>
      <c r="D30" s="297">
        <v>39</v>
      </c>
      <c r="E30" s="145">
        <v>658</v>
      </c>
      <c r="F30" s="145">
        <v>195</v>
      </c>
      <c r="G30" s="145">
        <v>1433</v>
      </c>
      <c r="H30" s="145">
        <v>-199</v>
      </c>
      <c r="I30" s="145">
        <v>76</v>
      </c>
      <c r="J30" s="145">
        <v>-810</v>
      </c>
      <c r="K30" s="443">
        <v>-1028</v>
      </c>
    </row>
    <row r="31" spans="1:11" s="39" customFormat="1" ht="15" customHeight="1">
      <c r="A31" s="459" t="s">
        <v>219</v>
      </c>
      <c r="B31" s="459"/>
      <c r="C31" s="218" t="s">
        <v>99</v>
      </c>
      <c r="D31" s="219">
        <v>4985</v>
      </c>
      <c r="E31" s="219">
        <v>5025</v>
      </c>
      <c r="F31" s="219">
        <v>5684</v>
      </c>
      <c r="G31" s="219">
        <v>5879</v>
      </c>
      <c r="H31" s="219">
        <v>7312</v>
      </c>
      <c r="I31" s="219">
        <v>7113</v>
      </c>
      <c r="J31" s="219">
        <v>7189</v>
      </c>
      <c r="K31" s="442">
        <v>6379</v>
      </c>
    </row>
    <row r="32" spans="1:11" s="39" customFormat="1" ht="15" customHeight="1">
      <c r="A32" s="461" t="s">
        <v>220</v>
      </c>
      <c r="B32" s="461"/>
      <c r="C32" s="221" t="s">
        <v>100</v>
      </c>
      <c r="D32" s="222">
        <v>5025</v>
      </c>
      <c r="E32" s="222">
        <v>5684</v>
      </c>
      <c r="F32" s="222">
        <v>5879</v>
      </c>
      <c r="G32" s="222">
        <v>7312</v>
      </c>
      <c r="H32" s="222">
        <v>7113</v>
      </c>
      <c r="I32" s="222">
        <v>7189</v>
      </c>
      <c r="J32" s="222">
        <v>6379</v>
      </c>
      <c r="K32" s="444">
        <v>5351</v>
      </c>
    </row>
    <row r="33" spans="1:11" s="41" customFormat="1" ht="13.5">
      <c r="A33" s="146"/>
      <c r="B33" s="146"/>
      <c r="C33" s="146"/>
      <c r="K33" s="445"/>
    </row>
    <row r="34" spans="1:11" s="41" customFormat="1" ht="11.25">
      <c r="A34" s="146"/>
      <c r="B34" s="146"/>
      <c r="C34" s="146"/>
      <c r="K34" s="39"/>
    </row>
    <row r="35" spans="1:11" s="41" customFormat="1" ht="11.25">
      <c r="A35" s="146"/>
      <c r="B35" s="146"/>
      <c r="C35" s="146"/>
      <c r="K35" s="39"/>
    </row>
    <row r="36" spans="1:11" s="41" customFormat="1" ht="11.25">
      <c r="A36" s="146"/>
      <c r="B36" s="146"/>
      <c r="C36" s="146"/>
      <c r="K36" s="39"/>
    </row>
    <row r="37" spans="1:11" s="41" customFormat="1" ht="11.25">
      <c r="A37" s="146"/>
      <c r="B37" s="146"/>
      <c r="C37" s="146"/>
      <c r="K37" s="39"/>
    </row>
    <row r="38" ht="13.5">
      <c r="K38" s="41"/>
    </row>
    <row r="39" ht="13.5">
      <c r="K39" s="41"/>
    </row>
    <row r="40" ht="13.5">
      <c r="K40" s="41"/>
    </row>
    <row r="41" ht="13.5">
      <c r="K41" s="41"/>
    </row>
    <row r="42" ht="13.5">
      <c r="K42" s="41"/>
    </row>
  </sheetData>
  <mergeCells count="8">
    <mergeCell ref="A6:B6"/>
    <mergeCell ref="A23:B23"/>
    <mergeCell ref="A22:B22"/>
    <mergeCell ref="A32:B32"/>
    <mergeCell ref="A28:B28"/>
    <mergeCell ref="A29:B29"/>
    <mergeCell ref="A30:B30"/>
    <mergeCell ref="A31:B31"/>
  </mergeCells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61"/>
  <sheetViews>
    <sheetView showGridLines="0" view="pageBreakPreview" zoomScaleSheetLayoutView="100" workbookViewId="0" topLeftCell="A1">
      <selection activeCell="N15" sqref="N15"/>
    </sheetView>
  </sheetViews>
  <sheetFormatPr defaultColWidth="9.00390625" defaultRowHeight="13.5"/>
  <cols>
    <col min="1" max="1" width="1.00390625" style="35" customWidth="1"/>
    <col min="2" max="2" width="18.00390625" style="35" customWidth="1"/>
    <col min="3" max="3" width="26.625" style="35" customWidth="1"/>
    <col min="4" max="12" width="8.625" style="35" customWidth="1"/>
    <col min="13" max="16384" width="9.00390625" style="35" customWidth="1"/>
  </cols>
  <sheetData>
    <row r="1" ht="13.5" customHeight="1"/>
    <row r="2" spans="1:12" ht="22.5" customHeight="1">
      <c r="A2" s="179"/>
      <c r="B2" s="36" t="s">
        <v>310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0" customFormat="1" ht="22.5" customHeight="1">
      <c r="A3" s="13"/>
      <c r="B3" s="14" t="s">
        <v>328</v>
      </c>
      <c r="C3" s="15"/>
      <c r="D3" s="15"/>
      <c r="E3" s="15"/>
      <c r="F3" s="15"/>
      <c r="G3" s="15"/>
      <c r="H3" s="15"/>
      <c r="I3" s="155"/>
      <c r="J3" s="155"/>
      <c r="K3" s="155"/>
      <c r="L3" s="155" t="s">
        <v>75</v>
      </c>
    </row>
    <row r="4" spans="1:12" s="19" customFormat="1" ht="11.25" customHeight="1">
      <c r="A4" s="9"/>
      <c r="B4" s="9"/>
      <c r="C4" s="9"/>
      <c r="D4" s="209" t="s">
        <v>301</v>
      </c>
      <c r="E4" s="209"/>
      <c r="F4" s="209"/>
      <c r="G4" s="209"/>
      <c r="H4" s="209"/>
      <c r="I4" s="210"/>
      <c r="J4" s="210"/>
      <c r="K4" s="210"/>
      <c r="L4" s="210"/>
    </row>
    <row r="5" spans="1:12" s="39" customFormat="1" ht="11.25" customHeight="1">
      <c r="A5" s="45"/>
      <c r="B5" s="45"/>
      <c r="C5" s="45"/>
      <c r="D5" s="211">
        <v>2005</v>
      </c>
      <c r="E5" s="211">
        <v>2006</v>
      </c>
      <c r="F5" s="211">
        <v>2007</v>
      </c>
      <c r="G5" s="211">
        <v>2008</v>
      </c>
      <c r="H5" s="211">
        <v>2009</v>
      </c>
      <c r="I5" s="211">
        <v>2010</v>
      </c>
      <c r="J5" s="211">
        <v>2011</v>
      </c>
      <c r="K5" s="165">
        <v>2012</v>
      </c>
      <c r="L5" s="165">
        <v>2013</v>
      </c>
    </row>
    <row r="6" spans="1:12" s="39" customFormat="1" ht="15" customHeight="1">
      <c r="A6" s="114" t="s">
        <v>183</v>
      </c>
      <c r="B6" s="114"/>
      <c r="C6" s="115" t="s">
        <v>155</v>
      </c>
      <c r="D6" s="116">
        <f aca="true" t="shared" si="0" ref="D6:J13">ROUNDDOWN(D43,0)</f>
        <v>12570</v>
      </c>
      <c r="E6" s="116">
        <f t="shared" si="0"/>
        <v>10906</v>
      </c>
      <c r="F6" s="116">
        <f t="shared" si="0"/>
        <v>10096</v>
      </c>
      <c r="G6" s="116">
        <f t="shared" si="0"/>
        <v>11073</v>
      </c>
      <c r="H6" s="116">
        <f t="shared" si="0"/>
        <v>11033</v>
      </c>
      <c r="I6" s="116">
        <f t="shared" si="0"/>
        <v>12196</v>
      </c>
      <c r="J6" s="116">
        <f>ROUNDDOWN(J43,0)</f>
        <v>13125</v>
      </c>
      <c r="K6" s="117">
        <f aca="true" t="shared" si="1" ref="K6:L13">ROUNDDOWN(K43,0)</f>
        <v>15338</v>
      </c>
      <c r="L6" s="117">
        <f t="shared" si="1"/>
        <v>14698</v>
      </c>
    </row>
    <row r="7" spans="1:12" s="39" customFormat="1" ht="15" customHeight="1">
      <c r="A7" s="45" t="s">
        <v>184</v>
      </c>
      <c r="B7" s="45"/>
      <c r="C7" s="118" t="s">
        <v>156</v>
      </c>
      <c r="D7" s="119">
        <f t="shared" si="0"/>
        <v>9533</v>
      </c>
      <c r="E7" s="119">
        <f t="shared" si="0"/>
        <v>7877</v>
      </c>
      <c r="F7" s="119">
        <f t="shared" si="0"/>
        <v>7417</v>
      </c>
      <c r="G7" s="119">
        <f t="shared" si="0"/>
        <v>8150</v>
      </c>
      <c r="H7" s="119">
        <f t="shared" si="0"/>
        <v>8301</v>
      </c>
      <c r="I7" s="119">
        <f t="shared" si="0"/>
        <v>9328</v>
      </c>
      <c r="J7" s="119">
        <f t="shared" si="0"/>
        <v>10070</v>
      </c>
      <c r="K7" s="120">
        <f t="shared" si="1"/>
        <v>11659</v>
      </c>
      <c r="L7" s="120">
        <f t="shared" si="1"/>
        <v>11718</v>
      </c>
    </row>
    <row r="8" spans="1:12" s="39" customFormat="1" ht="15" customHeight="1">
      <c r="A8" s="20" t="s">
        <v>185</v>
      </c>
      <c r="B8" s="20"/>
      <c r="C8" s="24" t="s">
        <v>250</v>
      </c>
      <c r="D8" s="125">
        <f t="shared" si="0"/>
        <v>3036</v>
      </c>
      <c r="E8" s="125">
        <f t="shared" si="0"/>
        <v>3029</v>
      </c>
      <c r="F8" s="125">
        <f t="shared" si="0"/>
        <v>2678</v>
      </c>
      <c r="G8" s="125">
        <f t="shared" si="0"/>
        <v>2922</v>
      </c>
      <c r="H8" s="125">
        <f t="shared" si="0"/>
        <v>2732</v>
      </c>
      <c r="I8" s="125">
        <f t="shared" si="0"/>
        <v>2868</v>
      </c>
      <c r="J8" s="125">
        <f t="shared" si="0"/>
        <v>3055</v>
      </c>
      <c r="K8" s="126">
        <f t="shared" si="1"/>
        <v>3678</v>
      </c>
      <c r="L8" s="126">
        <f t="shared" si="1"/>
        <v>2979</v>
      </c>
    </row>
    <row r="9" spans="1:12" s="39" customFormat="1" ht="15" customHeight="1">
      <c r="A9" s="20" t="s">
        <v>186</v>
      </c>
      <c r="B9" s="20"/>
      <c r="C9" s="24" t="s">
        <v>157</v>
      </c>
      <c r="D9" s="125">
        <f t="shared" si="0"/>
        <v>1622</v>
      </c>
      <c r="E9" s="125">
        <f t="shared" si="0"/>
        <v>1899</v>
      </c>
      <c r="F9" s="125">
        <f t="shared" si="0"/>
        <v>1804</v>
      </c>
      <c r="G9" s="125">
        <f t="shared" si="0"/>
        <v>1821</v>
      </c>
      <c r="H9" s="125">
        <f t="shared" si="0"/>
        <v>1790</v>
      </c>
      <c r="I9" s="125">
        <f t="shared" si="0"/>
        <v>1700</v>
      </c>
      <c r="J9" s="125">
        <f t="shared" si="0"/>
        <v>1677</v>
      </c>
      <c r="K9" s="126">
        <f t="shared" si="1"/>
        <v>1663</v>
      </c>
      <c r="L9" s="126">
        <f t="shared" si="1"/>
        <v>1812</v>
      </c>
    </row>
    <row r="10" spans="1:12" s="39" customFormat="1" ht="15" customHeight="1">
      <c r="A10" s="20" t="s">
        <v>188</v>
      </c>
      <c r="B10" s="20"/>
      <c r="C10" s="24" t="s">
        <v>158</v>
      </c>
      <c r="D10" s="125">
        <f t="shared" si="0"/>
        <v>1414</v>
      </c>
      <c r="E10" s="125">
        <f t="shared" si="0"/>
        <v>1129</v>
      </c>
      <c r="F10" s="125">
        <f t="shared" si="0"/>
        <v>873</v>
      </c>
      <c r="G10" s="125">
        <f t="shared" si="0"/>
        <v>1101</v>
      </c>
      <c r="H10" s="125">
        <f t="shared" si="0"/>
        <v>941</v>
      </c>
      <c r="I10" s="125">
        <f t="shared" si="0"/>
        <v>1168</v>
      </c>
      <c r="J10" s="125">
        <f t="shared" si="0"/>
        <v>1377</v>
      </c>
      <c r="K10" s="126">
        <f t="shared" si="1"/>
        <v>2014</v>
      </c>
      <c r="L10" s="126">
        <f t="shared" si="1"/>
        <v>1167</v>
      </c>
    </row>
    <row r="11" spans="1:12" s="39" customFormat="1" ht="15" customHeight="1">
      <c r="A11" s="20" t="s">
        <v>191</v>
      </c>
      <c r="B11" s="20"/>
      <c r="C11" s="24" t="s">
        <v>159</v>
      </c>
      <c r="D11" s="125">
        <f t="shared" si="0"/>
        <v>1431</v>
      </c>
      <c r="E11" s="125">
        <f t="shared" si="0"/>
        <v>1139</v>
      </c>
      <c r="F11" s="125">
        <f t="shared" si="0"/>
        <v>896</v>
      </c>
      <c r="G11" s="125">
        <f t="shared" si="0"/>
        <v>1135</v>
      </c>
      <c r="H11" s="125">
        <f t="shared" si="0"/>
        <v>978</v>
      </c>
      <c r="I11" s="125">
        <f t="shared" si="0"/>
        <v>1202</v>
      </c>
      <c r="J11" s="125">
        <f t="shared" si="0"/>
        <v>1382</v>
      </c>
      <c r="K11" s="126">
        <f t="shared" si="1"/>
        <v>2039</v>
      </c>
      <c r="L11" s="126">
        <f t="shared" si="1"/>
        <v>1175</v>
      </c>
    </row>
    <row r="12" spans="1:12" s="39" customFormat="1" ht="15" customHeight="1">
      <c r="A12" s="20" t="s">
        <v>192</v>
      </c>
      <c r="B12" s="20"/>
      <c r="C12" s="27" t="s">
        <v>248</v>
      </c>
      <c r="D12" s="127">
        <f t="shared" si="0"/>
        <v>1239</v>
      </c>
      <c r="E12" s="127">
        <f t="shared" si="0"/>
        <v>453</v>
      </c>
      <c r="F12" s="127">
        <f t="shared" si="0"/>
        <v>880</v>
      </c>
      <c r="G12" s="127">
        <f t="shared" si="0"/>
        <v>1069</v>
      </c>
      <c r="H12" s="127">
        <f t="shared" si="0"/>
        <v>935</v>
      </c>
      <c r="I12" s="127">
        <f t="shared" si="0"/>
        <v>466</v>
      </c>
      <c r="J12" s="127">
        <f t="shared" si="0"/>
        <v>1294</v>
      </c>
      <c r="K12" s="128">
        <f t="shared" si="1"/>
        <v>1893</v>
      </c>
      <c r="L12" s="128">
        <f t="shared" si="1"/>
        <v>1197</v>
      </c>
    </row>
    <row r="13" spans="1:12" s="39" customFormat="1" ht="15" customHeight="1">
      <c r="A13" s="182" t="s">
        <v>193</v>
      </c>
      <c r="B13" s="182"/>
      <c r="C13" s="172" t="s">
        <v>160</v>
      </c>
      <c r="D13" s="212">
        <f t="shared" si="0"/>
        <v>767</v>
      </c>
      <c r="E13" s="212">
        <f t="shared" si="0"/>
        <v>668</v>
      </c>
      <c r="F13" s="212">
        <f t="shared" si="0"/>
        <v>502</v>
      </c>
      <c r="G13" s="212">
        <f t="shared" si="0"/>
        <v>606</v>
      </c>
      <c r="H13" s="212">
        <f t="shared" si="0"/>
        <v>525</v>
      </c>
      <c r="I13" s="212">
        <f t="shared" si="0"/>
        <v>261</v>
      </c>
      <c r="J13" s="212">
        <f t="shared" si="0"/>
        <v>742</v>
      </c>
      <c r="K13" s="213">
        <f t="shared" si="1"/>
        <v>1104</v>
      </c>
      <c r="L13" s="213">
        <f t="shared" si="1"/>
        <v>719</v>
      </c>
    </row>
    <row r="14" spans="1:12" ht="15" customHeight="1">
      <c r="A14" s="460" t="s">
        <v>101</v>
      </c>
      <c r="B14" s="460"/>
      <c r="C14" s="82" t="s">
        <v>124</v>
      </c>
      <c r="D14" s="250">
        <v>771</v>
      </c>
      <c r="E14" s="250">
        <v>1888</v>
      </c>
      <c r="F14" s="250">
        <v>1471</v>
      </c>
      <c r="G14" s="250">
        <v>1833</v>
      </c>
      <c r="H14" s="250">
        <v>1143</v>
      </c>
      <c r="I14" s="250">
        <v>1999</v>
      </c>
      <c r="J14" s="250">
        <v>1583</v>
      </c>
      <c r="K14" s="362">
        <v>632</v>
      </c>
      <c r="L14" s="362">
        <v>1124</v>
      </c>
    </row>
    <row r="15" spans="1:12" s="39" customFormat="1" ht="15" customHeight="1">
      <c r="A15" s="463" t="s">
        <v>196</v>
      </c>
      <c r="B15" s="463"/>
      <c r="C15" s="70" t="s">
        <v>130</v>
      </c>
      <c r="D15" s="142">
        <v>-888</v>
      </c>
      <c r="E15" s="142">
        <v>-242</v>
      </c>
      <c r="F15" s="142">
        <v>-201</v>
      </c>
      <c r="G15" s="142">
        <v>-897</v>
      </c>
      <c r="H15" s="142">
        <v>-34</v>
      </c>
      <c r="I15" s="142">
        <v>-624</v>
      </c>
      <c r="J15" s="142">
        <v>-1599</v>
      </c>
      <c r="K15" s="143">
        <v>-1179</v>
      </c>
      <c r="L15" s="143">
        <v>-522</v>
      </c>
    </row>
    <row r="16" spans="1:12" s="39" customFormat="1" ht="15" customHeight="1">
      <c r="A16" s="464" t="s">
        <v>197</v>
      </c>
      <c r="B16" s="464"/>
      <c r="C16" s="77" t="s">
        <v>162</v>
      </c>
      <c r="D16" s="251">
        <v>-121</v>
      </c>
      <c r="E16" s="251">
        <v>-242</v>
      </c>
      <c r="F16" s="251">
        <v>-291</v>
      </c>
      <c r="G16" s="251">
        <v>-402</v>
      </c>
      <c r="H16" s="251">
        <v>-483</v>
      </c>
      <c r="I16" s="251">
        <v>-486</v>
      </c>
      <c r="J16" s="251">
        <v>-703</v>
      </c>
      <c r="K16" s="365">
        <v>-808</v>
      </c>
      <c r="L16" s="365">
        <v>-609</v>
      </c>
    </row>
    <row r="17" spans="1:12" s="39" customFormat="1" ht="15" customHeight="1">
      <c r="A17" s="459" t="s">
        <v>219</v>
      </c>
      <c r="B17" s="459"/>
      <c r="C17" s="218" t="s">
        <v>99</v>
      </c>
      <c r="D17" s="219">
        <v>4985</v>
      </c>
      <c r="E17" s="219">
        <v>5025</v>
      </c>
      <c r="F17" s="219">
        <v>5684</v>
      </c>
      <c r="G17" s="219">
        <v>5879</v>
      </c>
      <c r="H17" s="219">
        <v>7312</v>
      </c>
      <c r="I17" s="219">
        <v>7113</v>
      </c>
      <c r="J17" s="219">
        <v>7189</v>
      </c>
      <c r="K17" s="220">
        <v>6379</v>
      </c>
      <c r="L17" s="220">
        <v>5351</v>
      </c>
    </row>
    <row r="18" spans="1:12" s="39" customFormat="1" ht="15" customHeight="1">
      <c r="A18" s="461" t="s">
        <v>220</v>
      </c>
      <c r="B18" s="461"/>
      <c r="C18" s="221" t="s">
        <v>100</v>
      </c>
      <c r="D18" s="222">
        <v>4746</v>
      </c>
      <c r="E18" s="222">
        <v>6428</v>
      </c>
      <c r="F18" s="222">
        <v>6662</v>
      </c>
      <c r="G18" s="222">
        <v>6412</v>
      </c>
      <c r="H18" s="222">
        <v>7944</v>
      </c>
      <c r="I18" s="222">
        <v>8000</v>
      </c>
      <c r="J18" s="222">
        <v>6466</v>
      </c>
      <c r="K18" s="223">
        <v>5022</v>
      </c>
      <c r="L18" s="223">
        <v>5343</v>
      </c>
    </row>
    <row r="19" spans="1:12" ht="9.75" customHeight="1">
      <c r="A19" s="156"/>
      <c r="B19" s="156"/>
      <c r="C19" s="157"/>
      <c r="D19" s="156"/>
      <c r="E19" s="156"/>
      <c r="F19" s="156"/>
      <c r="G19" s="156"/>
      <c r="H19" s="156"/>
      <c r="I19" s="156"/>
      <c r="J19" s="156"/>
      <c r="K19" s="156"/>
      <c r="L19" s="156"/>
    </row>
    <row r="21" ht="13.5">
      <c r="L21" s="155" t="s">
        <v>75</v>
      </c>
    </row>
    <row r="22" spans="1:12" ht="11.25" customHeight="1">
      <c r="A22" s="9"/>
      <c r="B22" s="9"/>
      <c r="C22" s="21"/>
      <c r="D22" s="209" t="s">
        <v>302</v>
      </c>
      <c r="E22" s="209"/>
      <c r="F22" s="209"/>
      <c r="G22" s="209"/>
      <c r="H22" s="209"/>
      <c r="I22" s="210"/>
      <c r="J22" s="210"/>
      <c r="K22" s="210"/>
      <c r="L22" s="210"/>
    </row>
    <row r="23" spans="1:12" ht="11.25" customHeight="1">
      <c r="A23" s="45"/>
      <c r="B23" s="45"/>
      <c r="C23" s="118"/>
      <c r="D23" s="211">
        <v>2005</v>
      </c>
      <c r="E23" s="211">
        <v>2006</v>
      </c>
      <c r="F23" s="211">
        <v>2007</v>
      </c>
      <c r="G23" s="211">
        <v>2008</v>
      </c>
      <c r="H23" s="211">
        <v>2009</v>
      </c>
      <c r="I23" s="211">
        <v>2010</v>
      </c>
      <c r="J23" s="211">
        <v>2011</v>
      </c>
      <c r="K23" s="165">
        <v>2012</v>
      </c>
      <c r="L23" s="165" t="s">
        <v>453</v>
      </c>
    </row>
    <row r="24" spans="1:12" ht="15" customHeight="1">
      <c r="A24" s="114" t="s">
        <v>183</v>
      </c>
      <c r="B24" s="114"/>
      <c r="C24" s="115" t="s">
        <v>155</v>
      </c>
      <c r="D24" s="116">
        <f aca="true" t="shared" si="2" ref="D24:L31">ROUNDDOWN(D54,0)</f>
        <v>13780</v>
      </c>
      <c r="E24" s="116">
        <f t="shared" si="2"/>
        <v>12295</v>
      </c>
      <c r="F24" s="116">
        <f t="shared" si="2"/>
        <v>12901</v>
      </c>
      <c r="G24" s="116">
        <f t="shared" si="2"/>
        <v>12485</v>
      </c>
      <c r="H24" s="116">
        <f t="shared" si="2"/>
        <v>13962</v>
      </c>
      <c r="I24" s="116">
        <f t="shared" si="2"/>
        <v>13930</v>
      </c>
      <c r="J24" s="116">
        <f t="shared" si="2"/>
        <v>14858</v>
      </c>
      <c r="K24" s="117">
        <f t="shared" si="2"/>
        <v>17265</v>
      </c>
      <c r="L24" s="117">
        <f t="shared" si="2"/>
        <v>15801</v>
      </c>
    </row>
    <row r="25" spans="1:12" ht="15" customHeight="1">
      <c r="A25" s="45" t="s">
        <v>184</v>
      </c>
      <c r="B25" s="45"/>
      <c r="C25" s="118" t="s">
        <v>156</v>
      </c>
      <c r="D25" s="119">
        <f t="shared" si="2"/>
        <v>10540</v>
      </c>
      <c r="E25" s="119">
        <f t="shared" si="2"/>
        <v>8878</v>
      </c>
      <c r="F25" s="119">
        <f t="shared" si="2"/>
        <v>9398</v>
      </c>
      <c r="G25" s="119">
        <f t="shared" si="2"/>
        <v>9396</v>
      </c>
      <c r="H25" s="119">
        <f t="shared" si="2"/>
        <v>10408</v>
      </c>
      <c r="I25" s="119">
        <f t="shared" si="2"/>
        <v>10860</v>
      </c>
      <c r="J25" s="119">
        <f t="shared" si="2"/>
        <v>11447</v>
      </c>
      <c r="K25" s="120">
        <f t="shared" si="2"/>
        <v>14064</v>
      </c>
      <c r="L25" s="120">
        <f t="shared" si="2"/>
        <v>11531</v>
      </c>
    </row>
    <row r="26" spans="1:12" ht="15" customHeight="1">
      <c r="A26" s="20" t="s">
        <v>185</v>
      </c>
      <c r="B26" s="20"/>
      <c r="C26" s="24" t="s">
        <v>250</v>
      </c>
      <c r="D26" s="125">
        <f t="shared" si="2"/>
        <v>3240</v>
      </c>
      <c r="E26" s="125">
        <f t="shared" si="2"/>
        <v>3417</v>
      </c>
      <c r="F26" s="125">
        <f t="shared" si="2"/>
        <v>3503</v>
      </c>
      <c r="G26" s="125">
        <f t="shared" si="2"/>
        <v>3089</v>
      </c>
      <c r="H26" s="125">
        <f t="shared" si="2"/>
        <v>3553</v>
      </c>
      <c r="I26" s="125">
        <f t="shared" si="2"/>
        <v>3069</v>
      </c>
      <c r="J26" s="125">
        <f t="shared" si="2"/>
        <v>3411</v>
      </c>
      <c r="K26" s="126">
        <f t="shared" si="2"/>
        <v>3201</v>
      </c>
      <c r="L26" s="126">
        <f t="shared" si="2"/>
        <v>4270</v>
      </c>
    </row>
    <row r="27" spans="1:12" ht="15" customHeight="1">
      <c r="A27" s="20" t="s">
        <v>186</v>
      </c>
      <c r="B27" s="20"/>
      <c r="C27" s="24" t="s">
        <v>157</v>
      </c>
      <c r="D27" s="125">
        <f t="shared" si="2"/>
        <v>1902</v>
      </c>
      <c r="E27" s="125">
        <f t="shared" si="2"/>
        <v>2127</v>
      </c>
      <c r="F27" s="125">
        <f t="shared" si="2"/>
        <v>1702</v>
      </c>
      <c r="G27" s="125">
        <f t="shared" si="2"/>
        <v>1691</v>
      </c>
      <c r="H27" s="125">
        <f t="shared" si="2"/>
        <v>1923</v>
      </c>
      <c r="I27" s="125">
        <f t="shared" si="2"/>
        <v>1748</v>
      </c>
      <c r="J27" s="125">
        <f t="shared" si="2"/>
        <v>1830</v>
      </c>
      <c r="K27" s="126">
        <f t="shared" si="2"/>
        <v>1805</v>
      </c>
      <c r="L27" s="126">
        <f t="shared" si="2"/>
        <v>1937</v>
      </c>
    </row>
    <row r="28" spans="1:12" ht="15" customHeight="1">
      <c r="A28" s="20" t="s">
        <v>188</v>
      </c>
      <c r="B28" s="20"/>
      <c r="C28" s="24" t="s">
        <v>158</v>
      </c>
      <c r="D28" s="125">
        <f t="shared" si="2"/>
        <v>1337</v>
      </c>
      <c r="E28" s="125">
        <f t="shared" si="2"/>
        <v>1289</v>
      </c>
      <c r="F28" s="125">
        <f t="shared" si="2"/>
        <v>1800</v>
      </c>
      <c r="G28" s="125">
        <f t="shared" si="2"/>
        <v>1398</v>
      </c>
      <c r="H28" s="125">
        <f t="shared" si="2"/>
        <v>1629</v>
      </c>
      <c r="I28" s="125">
        <f t="shared" si="2"/>
        <v>1321</v>
      </c>
      <c r="J28" s="125">
        <f t="shared" si="2"/>
        <v>1580</v>
      </c>
      <c r="K28" s="126">
        <f t="shared" si="2"/>
        <v>1395</v>
      </c>
      <c r="L28" s="126">
        <f t="shared" si="2"/>
        <v>2332</v>
      </c>
    </row>
    <row r="29" spans="1:12" ht="15" customHeight="1">
      <c r="A29" s="20" t="s">
        <v>191</v>
      </c>
      <c r="B29" s="20"/>
      <c r="C29" s="24" t="s">
        <v>159</v>
      </c>
      <c r="D29" s="125">
        <f t="shared" si="2"/>
        <v>1339</v>
      </c>
      <c r="E29" s="125">
        <f t="shared" si="2"/>
        <v>1294</v>
      </c>
      <c r="F29" s="125">
        <f t="shared" si="2"/>
        <v>1811</v>
      </c>
      <c r="G29" s="125">
        <f t="shared" si="2"/>
        <v>1402</v>
      </c>
      <c r="H29" s="125">
        <f t="shared" si="2"/>
        <v>1651</v>
      </c>
      <c r="I29" s="125">
        <f t="shared" si="2"/>
        <v>1321</v>
      </c>
      <c r="J29" s="125">
        <f t="shared" si="2"/>
        <v>1547</v>
      </c>
      <c r="K29" s="126">
        <f t="shared" si="2"/>
        <v>1411</v>
      </c>
      <c r="L29" s="126">
        <f t="shared" si="2"/>
        <v>2334</v>
      </c>
    </row>
    <row r="30" spans="1:12" s="39" customFormat="1" ht="15" customHeight="1">
      <c r="A30" s="20" t="s">
        <v>192</v>
      </c>
      <c r="B30" s="20"/>
      <c r="C30" s="24" t="s">
        <v>248</v>
      </c>
      <c r="D30" s="127">
        <f t="shared" si="2"/>
        <v>1274</v>
      </c>
      <c r="E30" s="127">
        <f t="shared" si="2"/>
        <v>1486</v>
      </c>
      <c r="F30" s="127">
        <f t="shared" si="2"/>
        <v>1800</v>
      </c>
      <c r="G30" s="127">
        <f t="shared" si="2"/>
        <v>1290</v>
      </c>
      <c r="H30" s="127">
        <f t="shared" si="2"/>
        <v>1513</v>
      </c>
      <c r="I30" s="127">
        <f t="shared" si="2"/>
        <v>1263</v>
      </c>
      <c r="J30" s="127">
        <f t="shared" si="2"/>
        <v>1283</v>
      </c>
      <c r="K30" s="128">
        <f t="shared" si="2"/>
        <v>1292</v>
      </c>
      <c r="L30" s="128">
        <f t="shared" si="2"/>
        <v>2302</v>
      </c>
    </row>
    <row r="31" spans="1:12" ht="15" customHeight="1">
      <c r="A31" s="182" t="s">
        <v>193</v>
      </c>
      <c r="B31" s="182"/>
      <c r="C31" s="172" t="s">
        <v>160</v>
      </c>
      <c r="D31" s="212">
        <f t="shared" si="2"/>
        <v>744</v>
      </c>
      <c r="E31" s="212">
        <f t="shared" si="2"/>
        <v>516</v>
      </c>
      <c r="F31" s="212">
        <f t="shared" si="2"/>
        <v>1033</v>
      </c>
      <c r="G31" s="212">
        <f t="shared" si="2"/>
        <v>768</v>
      </c>
      <c r="H31" s="212">
        <f t="shared" si="2"/>
        <v>866</v>
      </c>
      <c r="I31" s="212">
        <f t="shared" si="2"/>
        <v>735</v>
      </c>
      <c r="J31" s="212">
        <f t="shared" si="2"/>
        <v>734</v>
      </c>
      <c r="K31" s="213">
        <f t="shared" si="2"/>
        <v>639</v>
      </c>
      <c r="L31" s="213">
        <f t="shared" si="2"/>
        <v>1430</v>
      </c>
    </row>
    <row r="32" spans="1:12" ht="15" customHeight="1">
      <c r="A32" s="460" t="s">
        <v>101</v>
      </c>
      <c r="B32" s="460"/>
      <c r="C32" s="82" t="s">
        <v>124</v>
      </c>
      <c r="D32" s="250">
        <f>'[1]連CF'!D38</f>
        <v>1271</v>
      </c>
      <c r="E32" s="250">
        <f>'[1]連CF'!E38</f>
        <v>2120</v>
      </c>
      <c r="F32" s="250">
        <f>'[1]連CF'!F38</f>
        <v>1173</v>
      </c>
      <c r="G32" s="250">
        <f>'[1]連CF'!G38</f>
        <v>2870</v>
      </c>
      <c r="H32" s="250">
        <f>'[1]連CF'!H38</f>
        <v>999</v>
      </c>
      <c r="I32" s="250">
        <f>'[1]連CF'!I38</f>
        <v>2053</v>
      </c>
      <c r="J32" s="250">
        <f>'[1]連CF'!J38</f>
        <v>2836</v>
      </c>
      <c r="K32" s="362">
        <f>'[2]連CF'!K38</f>
        <v>2280</v>
      </c>
      <c r="L32" s="363"/>
    </row>
    <row r="33" spans="1:12" s="39" customFormat="1" ht="15" customHeight="1">
      <c r="A33" s="463" t="s">
        <v>196</v>
      </c>
      <c r="B33" s="463"/>
      <c r="C33" s="70" t="s">
        <v>130</v>
      </c>
      <c r="D33" s="142">
        <f>'[1]連CF-2'!D22</f>
        <v>-1110</v>
      </c>
      <c r="E33" s="142">
        <f>'[1]連CF-2'!E22</f>
        <v>-1218</v>
      </c>
      <c r="F33" s="142">
        <f>'[1]連CF-2'!F22</f>
        <v>-684</v>
      </c>
      <c r="G33" s="142">
        <f>'[1]連CF-2'!G22</f>
        <v>-1048</v>
      </c>
      <c r="H33" s="142">
        <f>'[1]連CF-2'!H22</f>
        <v>-716</v>
      </c>
      <c r="I33" s="142">
        <f>'[1]連CF-2'!I22</f>
        <v>-1490</v>
      </c>
      <c r="J33" s="142">
        <f>'[1]連CF-2'!J22</f>
        <v>-2827</v>
      </c>
      <c r="K33" s="143">
        <f>'[2]連CF-2'!K22</f>
        <v>-2154</v>
      </c>
      <c r="L33" s="364"/>
    </row>
    <row r="34" spans="1:12" s="39" customFormat="1" ht="15" customHeight="1">
      <c r="A34" s="464" t="s">
        <v>197</v>
      </c>
      <c r="B34" s="464"/>
      <c r="C34" s="77" t="s">
        <v>162</v>
      </c>
      <c r="D34" s="251">
        <f>'[1]連CF-2'!D28</f>
        <v>-121</v>
      </c>
      <c r="E34" s="251">
        <f>'[1]連CF-2'!E28</f>
        <v>-242</v>
      </c>
      <c r="F34" s="251">
        <f>'[1]連CF-2'!F28</f>
        <v>-291</v>
      </c>
      <c r="G34" s="251">
        <f>'[1]連CF-2'!G28</f>
        <v>-402</v>
      </c>
      <c r="H34" s="251">
        <f>'[1]連CF-2'!H28</f>
        <v>-484</v>
      </c>
      <c r="I34" s="251">
        <f>'[1]連CF-2'!I28</f>
        <v>-487</v>
      </c>
      <c r="J34" s="251">
        <f>'[1]連CF-2'!J28</f>
        <v>-815</v>
      </c>
      <c r="K34" s="365">
        <f>'[2]連CF-2'!K28</f>
        <v>-1152</v>
      </c>
      <c r="L34" s="366"/>
    </row>
    <row r="35" spans="1:12" s="39" customFormat="1" ht="15" customHeight="1">
      <c r="A35" s="459" t="s">
        <v>219</v>
      </c>
      <c r="B35" s="459"/>
      <c r="C35" s="218" t="s">
        <v>99</v>
      </c>
      <c r="D35" s="219">
        <f>'[1]連CF-2'!D31</f>
        <v>4985</v>
      </c>
      <c r="E35" s="219">
        <f>'[1]連CF-2'!E31</f>
        <v>5025</v>
      </c>
      <c r="F35" s="219">
        <f>'[1]連CF-2'!F31</f>
        <v>5684</v>
      </c>
      <c r="G35" s="219">
        <f>'[1]連CF-2'!G31</f>
        <v>5879</v>
      </c>
      <c r="H35" s="219">
        <f>'[1]連CF-2'!H31</f>
        <v>7312</v>
      </c>
      <c r="I35" s="219">
        <f>'[1]連CF-2'!I31</f>
        <v>7113</v>
      </c>
      <c r="J35" s="219">
        <f>'[1]連CF-2'!J31</f>
        <v>7189</v>
      </c>
      <c r="K35" s="220">
        <f>'[2]連CF-2'!K31</f>
        <v>6379</v>
      </c>
      <c r="L35" s="367"/>
    </row>
    <row r="36" spans="1:12" s="39" customFormat="1" ht="15" customHeight="1">
      <c r="A36" s="461" t="s">
        <v>220</v>
      </c>
      <c r="B36" s="461"/>
      <c r="C36" s="221" t="s">
        <v>100</v>
      </c>
      <c r="D36" s="222">
        <f>'[1]連CF-2'!D32</f>
        <v>5025</v>
      </c>
      <c r="E36" s="222">
        <f>'[1]連CF-2'!E32</f>
        <v>5684</v>
      </c>
      <c r="F36" s="222">
        <f>'[1]連CF-2'!F32</f>
        <v>5879</v>
      </c>
      <c r="G36" s="222">
        <f>'[1]連CF-2'!G32</f>
        <v>7312</v>
      </c>
      <c r="H36" s="222">
        <f>'[1]連CF-2'!H32</f>
        <v>7113</v>
      </c>
      <c r="I36" s="222">
        <f>'[1]連CF-2'!I32</f>
        <v>7189</v>
      </c>
      <c r="J36" s="222">
        <f>'[1]連CF-2'!J32</f>
        <v>6379</v>
      </c>
      <c r="K36" s="223">
        <f>'[2]連CF-2'!K32</f>
        <v>5351</v>
      </c>
      <c r="L36" s="368"/>
    </row>
    <row r="37" spans="2:15" ht="10.5" customHeight="1">
      <c r="B37" s="129"/>
      <c r="O37" s="85"/>
    </row>
    <row r="38" ht="10.5" customHeight="1">
      <c r="B38" s="65"/>
    </row>
    <row r="41" spans="2:12" ht="13.5">
      <c r="B41" s="19" t="s">
        <v>339</v>
      </c>
      <c r="C41" s="292"/>
      <c r="D41" s="164">
        <v>2005</v>
      </c>
      <c r="E41" s="164">
        <v>2006</v>
      </c>
      <c r="F41" s="164">
        <v>2007</v>
      </c>
      <c r="G41" s="164">
        <v>2008</v>
      </c>
      <c r="H41" s="164">
        <v>2009</v>
      </c>
      <c r="I41" s="164">
        <v>2010</v>
      </c>
      <c r="J41" s="164">
        <v>2011</v>
      </c>
      <c r="K41" s="164">
        <v>2012</v>
      </c>
      <c r="L41" s="164">
        <v>2013</v>
      </c>
    </row>
    <row r="42" spans="2:9" ht="13.5">
      <c r="B42" s="19" t="s">
        <v>348</v>
      </c>
      <c r="C42" s="292"/>
      <c r="D42" s="153"/>
      <c r="E42" s="153"/>
      <c r="F42" s="153"/>
      <c r="G42" s="153"/>
      <c r="H42" s="153"/>
      <c r="I42" s="153"/>
    </row>
    <row r="43" spans="2:12" ht="13.5">
      <c r="B43" s="268" t="s">
        <v>183</v>
      </c>
      <c r="C43" s="39"/>
      <c r="D43" s="289">
        <v>12570.811</v>
      </c>
      <c r="E43" s="289">
        <v>10906.647</v>
      </c>
      <c r="F43" s="289">
        <v>10096.173</v>
      </c>
      <c r="G43" s="289">
        <v>11073.265</v>
      </c>
      <c r="H43" s="289">
        <v>11033.384</v>
      </c>
      <c r="I43" s="289">
        <v>12196.518</v>
      </c>
      <c r="J43" s="340">
        <v>13125.461</v>
      </c>
      <c r="K43" s="340">
        <v>15338.684</v>
      </c>
      <c r="L43" s="340">
        <v>14698.016851</v>
      </c>
    </row>
    <row r="44" spans="2:12" ht="13.5">
      <c r="B44" s="268" t="s">
        <v>184</v>
      </c>
      <c r="C44" s="39"/>
      <c r="D44" s="289">
        <v>9533.911</v>
      </c>
      <c r="E44" s="289">
        <v>7877.458</v>
      </c>
      <c r="F44" s="289">
        <v>7417.991</v>
      </c>
      <c r="G44" s="289">
        <v>8150.458</v>
      </c>
      <c r="H44" s="289">
        <v>8301.318</v>
      </c>
      <c r="I44" s="289">
        <v>9328.01</v>
      </c>
      <c r="J44" s="340">
        <v>10070.155</v>
      </c>
      <c r="K44" s="340">
        <v>11659.842</v>
      </c>
      <c r="L44" s="340">
        <v>11718.073293</v>
      </c>
    </row>
    <row r="45" spans="2:12" ht="13.5">
      <c r="B45" s="268" t="s">
        <v>185</v>
      </c>
      <c r="C45" s="39"/>
      <c r="D45" s="289">
        <v>3036.9</v>
      </c>
      <c r="E45" s="289">
        <v>3029.188</v>
      </c>
      <c r="F45" s="289">
        <v>2678.181</v>
      </c>
      <c r="G45" s="289">
        <v>2922.807</v>
      </c>
      <c r="H45" s="289">
        <v>2732.065</v>
      </c>
      <c r="I45" s="289">
        <v>2868.507</v>
      </c>
      <c r="J45" s="340">
        <v>3055.305</v>
      </c>
      <c r="K45" s="340">
        <v>3678.841</v>
      </c>
      <c r="L45" s="340">
        <v>2979.943558</v>
      </c>
    </row>
    <row r="46" spans="2:12" ht="13.5">
      <c r="B46" s="268" t="s">
        <v>186</v>
      </c>
      <c r="C46" s="39"/>
      <c r="D46" s="289">
        <v>1622.679</v>
      </c>
      <c r="E46" s="289">
        <v>1899.51</v>
      </c>
      <c r="F46" s="289">
        <v>1804.547</v>
      </c>
      <c r="G46" s="289">
        <v>1821.068</v>
      </c>
      <c r="H46" s="289">
        <v>1790.862</v>
      </c>
      <c r="I46" s="289">
        <v>1700.007</v>
      </c>
      <c r="J46" s="340">
        <v>1677.965</v>
      </c>
      <c r="K46" s="340">
        <v>1663.891</v>
      </c>
      <c r="L46" s="340">
        <v>1812.474244</v>
      </c>
    </row>
    <row r="47" spans="2:12" ht="13.5">
      <c r="B47" s="268" t="s">
        <v>188</v>
      </c>
      <c r="C47" s="39"/>
      <c r="D47" s="289">
        <v>1414.22</v>
      </c>
      <c r="E47" s="289">
        <v>1129.678</v>
      </c>
      <c r="F47" s="289">
        <v>873.634</v>
      </c>
      <c r="G47" s="289">
        <v>1101.739</v>
      </c>
      <c r="H47" s="289">
        <v>941.203</v>
      </c>
      <c r="I47" s="289">
        <v>1168.499</v>
      </c>
      <c r="J47" s="340">
        <v>1377.34</v>
      </c>
      <c r="K47" s="340">
        <v>2014.95</v>
      </c>
      <c r="L47" s="340">
        <v>1167.469314</v>
      </c>
    </row>
    <row r="48" spans="2:12" ht="13.5">
      <c r="B48" s="273" t="s">
        <v>191</v>
      </c>
      <c r="C48" s="39"/>
      <c r="D48" s="289">
        <v>1431.903</v>
      </c>
      <c r="E48" s="289">
        <v>1139.481</v>
      </c>
      <c r="F48" s="289">
        <v>896.624</v>
      </c>
      <c r="G48" s="289">
        <v>1135.382</v>
      </c>
      <c r="H48" s="289">
        <v>978.833</v>
      </c>
      <c r="I48" s="289">
        <v>1202.931</v>
      </c>
      <c r="J48" s="340">
        <v>1382.998</v>
      </c>
      <c r="K48" s="340">
        <v>2039.621</v>
      </c>
      <c r="L48" s="340">
        <v>1175.83335</v>
      </c>
    </row>
    <row r="49" spans="2:12" ht="13.5">
      <c r="B49" s="273" t="s">
        <v>341</v>
      </c>
      <c r="C49" s="39"/>
      <c r="D49" s="289">
        <v>1239.018</v>
      </c>
      <c r="E49" s="289">
        <v>453.298</v>
      </c>
      <c r="F49" s="289">
        <v>880.369</v>
      </c>
      <c r="G49" s="289">
        <v>1069.321</v>
      </c>
      <c r="H49" s="289">
        <v>935.923</v>
      </c>
      <c r="I49" s="289">
        <v>466.385</v>
      </c>
      <c r="J49" s="340">
        <v>1294.248</v>
      </c>
      <c r="K49" s="340">
        <v>1893.334</v>
      </c>
      <c r="L49" s="340">
        <v>1197.519909</v>
      </c>
    </row>
    <row r="50" spans="2:12" ht="13.5">
      <c r="B50" s="273" t="s">
        <v>193</v>
      </c>
      <c r="C50" s="39"/>
      <c r="D50" s="289">
        <v>767.606</v>
      </c>
      <c r="E50" s="289">
        <v>668.072</v>
      </c>
      <c r="F50" s="289">
        <v>502.13</v>
      </c>
      <c r="G50" s="289">
        <v>606.005</v>
      </c>
      <c r="H50" s="289">
        <v>525.98</v>
      </c>
      <c r="I50" s="289">
        <v>261.748</v>
      </c>
      <c r="J50" s="340">
        <v>742.084</v>
      </c>
      <c r="K50" s="340">
        <v>1104.242</v>
      </c>
      <c r="L50" s="340">
        <v>719.300629</v>
      </c>
    </row>
    <row r="51" spans="4:11" ht="13.5">
      <c r="D51" s="369"/>
      <c r="E51" s="369"/>
      <c r="F51" s="369"/>
      <c r="G51" s="369"/>
      <c r="H51" s="369"/>
      <c r="I51" s="369"/>
      <c r="J51" s="369"/>
      <c r="K51" s="369"/>
    </row>
    <row r="52" spans="2:12" ht="13.5">
      <c r="B52" s="19" t="s">
        <v>345</v>
      </c>
      <c r="C52" s="292"/>
      <c r="D52" s="164">
        <v>2005</v>
      </c>
      <c r="E52" s="164">
        <v>2006</v>
      </c>
      <c r="F52" s="164">
        <v>2007</v>
      </c>
      <c r="G52" s="164">
        <v>2008</v>
      </c>
      <c r="H52" s="164">
        <v>2009</v>
      </c>
      <c r="I52" s="164">
        <v>2010</v>
      </c>
      <c r="J52" s="164">
        <v>2011</v>
      </c>
      <c r="K52" s="164">
        <v>2012</v>
      </c>
      <c r="L52" s="164">
        <v>2013</v>
      </c>
    </row>
    <row r="53" spans="2:9" ht="13.5">
      <c r="B53" s="19" t="s">
        <v>349</v>
      </c>
      <c r="C53" s="292"/>
      <c r="D53" s="153"/>
      <c r="E53" s="153"/>
      <c r="F53" s="153"/>
      <c r="G53" s="153"/>
      <c r="H53" s="153"/>
      <c r="I53" s="153"/>
    </row>
    <row r="54" spans="2:12" ht="13.5">
      <c r="B54" s="268" t="s">
        <v>183</v>
      </c>
      <c r="C54" s="39"/>
      <c r="D54" s="340">
        <f>'連PL'!D27-D43</f>
        <v>13780.360999999999</v>
      </c>
      <c r="E54" s="340">
        <f>'連PL'!E27-E43</f>
        <v>12295.963</v>
      </c>
      <c r="F54" s="340">
        <f>'連PL'!F27-F43</f>
        <v>12901.373999999998</v>
      </c>
      <c r="G54" s="340">
        <f>'連PL'!G27-G43</f>
        <v>12485.752</v>
      </c>
      <c r="H54" s="340">
        <f>'連PL'!H27-H43</f>
        <v>13962.738</v>
      </c>
      <c r="I54" s="340">
        <f>'連PL'!I27-I43</f>
        <v>13930.508999999998</v>
      </c>
      <c r="J54" s="340">
        <f>'連PL'!J27-J43</f>
        <v>14858.957206</v>
      </c>
      <c r="K54" s="340">
        <f>'連PL'!K27-K43</f>
        <v>17265.719842</v>
      </c>
      <c r="L54" s="340">
        <f>'連PL'!L27-L43</f>
        <v>15801.983149</v>
      </c>
    </row>
    <row r="55" spans="2:12" ht="13.5">
      <c r="B55" s="268" t="s">
        <v>184</v>
      </c>
      <c r="C55" s="39"/>
      <c r="D55" s="340">
        <f>'連PL'!D28-D44</f>
        <v>10540.309000000001</v>
      </c>
      <c r="E55" s="340">
        <f>'連PL'!E28-E44</f>
        <v>8878.754</v>
      </c>
      <c r="F55" s="340">
        <f>'連PL'!F28-F44</f>
        <v>9398.118</v>
      </c>
      <c r="G55" s="340">
        <f>'連PL'!G28-G44</f>
        <v>9396.433</v>
      </c>
      <c r="H55" s="340">
        <f>'連PL'!H28-H44</f>
        <v>10408.873</v>
      </c>
      <c r="I55" s="340">
        <f>'連PL'!I28-I44</f>
        <v>10860.613</v>
      </c>
      <c r="J55" s="340">
        <f>'連PL'!J28-J44</f>
        <v>11447.458429</v>
      </c>
      <c r="K55" s="340">
        <f>'連PL'!K28-K44</f>
        <v>14064.704715</v>
      </c>
      <c r="L55" s="340">
        <f>'連PL'!L28-L44</f>
        <v>11531.926707</v>
      </c>
    </row>
    <row r="56" spans="2:12" ht="13.5">
      <c r="B56" s="268" t="s">
        <v>185</v>
      </c>
      <c r="C56" s="39"/>
      <c r="D56" s="340">
        <f>'連PL'!D29-D45</f>
        <v>3240.052</v>
      </c>
      <c r="E56" s="340">
        <f>'連PL'!E29-E45</f>
        <v>3417.21</v>
      </c>
      <c r="F56" s="340">
        <f>'連PL'!F29-F45</f>
        <v>3503.256</v>
      </c>
      <c r="G56" s="340">
        <f>'連PL'!G29-G45</f>
        <v>3089.318</v>
      </c>
      <c r="H56" s="340">
        <f>'連PL'!H29-H45</f>
        <v>3553.8650000000002</v>
      </c>
      <c r="I56" s="340">
        <f>'連PL'!I29-I45</f>
        <v>3069.896</v>
      </c>
      <c r="J56" s="340">
        <f>'連PL'!J29-J45</f>
        <v>3411.4997770000004</v>
      </c>
      <c r="K56" s="340">
        <f>'連PL'!K29-K45</f>
        <v>3201.0161270000003</v>
      </c>
      <c r="L56" s="340">
        <f>'連PL'!L29-L45</f>
        <v>4270.056442</v>
      </c>
    </row>
    <row r="57" spans="2:12" ht="13.5">
      <c r="B57" s="268" t="s">
        <v>186</v>
      </c>
      <c r="C57" s="39"/>
      <c r="D57" s="340">
        <f>'連PL'!D30-D46</f>
        <v>1902.1799999999998</v>
      </c>
      <c r="E57" s="340">
        <f>'連PL'!E30-E46</f>
        <v>2127.7529999999997</v>
      </c>
      <c r="F57" s="340">
        <f>'連PL'!F30-F46</f>
        <v>1702.848</v>
      </c>
      <c r="G57" s="340">
        <f>'連PL'!G30-G46</f>
        <v>1691.1270000000002</v>
      </c>
      <c r="H57" s="340">
        <f>'連PL'!H30-H46</f>
        <v>1923.9279999999999</v>
      </c>
      <c r="I57" s="340">
        <f>'連PL'!I30-I46</f>
        <v>1748.5969999999998</v>
      </c>
      <c r="J57" s="340">
        <f>'連PL'!J30-J46</f>
        <v>1830.9401100000002</v>
      </c>
      <c r="K57" s="340">
        <f>'連PL'!K30-K46</f>
        <v>1805.1266689999998</v>
      </c>
      <c r="L57" s="340">
        <f>'連PL'!L30-L46</f>
        <v>1937.525756</v>
      </c>
    </row>
    <row r="58" spans="2:12" ht="13.5">
      <c r="B58" s="268" t="s">
        <v>188</v>
      </c>
      <c r="C58" s="39"/>
      <c r="D58" s="340">
        <f>'連PL'!D31-D47</f>
        <v>1337.872</v>
      </c>
      <c r="E58" s="340">
        <f>'連PL'!E31-E47</f>
        <v>1289.456</v>
      </c>
      <c r="F58" s="340">
        <f>'連PL'!F31-F47</f>
        <v>1800.408</v>
      </c>
      <c r="G58" s="340">
        <f>'連PL'!G31-G47</f>
        <v>1398.19</v>
      </c>
      <c r="H58" s="340">
        <f>'連PL'!H31-H47</f>
        <v>1629.937</v>
      </c>
      <c r="I58" s="340">
        <f>'連PL'!I31-I47</f>
        <v>1321.2989999999998</v>
      </c>
      <c r="J58" s="340">
        <f>'連PL'!J31-J47</f>
        <v>1580.5596670000002</v>
      </c>
      <c r="K58" s="340">
        <f>'連PL'!K31-K47</f>
        <v>1395.8894579999999</v>
      </c>
      <c r="L58" s="340">
        <f>'連PL'!L31-L47</f>
        <v>2332.530686</v>
      </c>
    </row>
    <row r="59" spans="2:12" ht="13.5">
      <c r="B59" s="273" t="s">
        <v>191</v>
      </c>
      <c r="C59" s="39"/>
      <c r="D59" s="340">
        <f>'連PL'!D32-D48</f>
        <v>1339.903</v>
      </c>
      <c r="E59" s="340">
        <f>'連PL'!E32-E48</f>
        <v>1294.6299999999999</v>
      </c>
      <c r="F59" s="340">
        <f>'連PL'!F32-F48</f>
        <v>1811.285</v>
      </c>
      <c r="G59" s="340">
        <f>'連PL'!G32-G48</f>
        <v>1402.482</v>
      </c>
      <c r="H59" s="340">
        <f>'連PL'!H32-H48</f>
        <v>1651.643</v>
      </c>
      <c r="I59" s="340">
        <f>'連PL'!I32-I48</f>
        <v>1321.335</v>
      </c>
      <c r="J59" s="340">
        <f>'連PL'!J32-J48</f>
        <v>1547.931623</v>
      </c>
      <c r="K59" s="340">
        <f>'連PL'!K32-K48</f>
        <v>1411.329729</v>
      </c>
      <c r="L59" s="340">
        <f>'連PL'!L32-L48</f>
        <v>2334.16665</v>
      </c>
    </row>
    <row r="60" spans="2:12" ht="13.5">
      <c r="B60" s="273" t="s">
        <v>341</v>
      </c>
      <c r="C60" s="39"/>
      <c r="D60" s="340">
        <f>'連PL'!D33-D49</f>
        <v>1274.125</v>
      </c>
      <c r="E60" s="340">
        <f>'連PL'!E33-E49</f>
        <v>1486.803</v>
      </c>
      <c r="F60" s="340">
        <f>'連PL'!F33-F49</f>
        <v>1800.4649999999997</v>
      </c>
      <c r="G60" s="340">
        <f>'連PL'!G33-G49</f>
        <v>1290.9279999999999</v>
      </c>
      <c r="H60" s="340">
        <f>'連PL'!H33-H49</f>
        <v>1513.2160000000001</v>
      </c>
      <c r="I60" s="340">
        <f>'連PL'!I33-I49</f>
        <v>1263.402</v>
      </c>
      <c r="J60" s="340">
        <f>'連PL'!J33-J49</f>
        <v>1283.3495830000002</v>
      </c>
      <c r="K60" s="340">
        <f>'連PL'!K33-K49</f>
        <v>1292.9991750000002</v>
      </c>
      <c r="L60" s="340">
        <f>'連PL'!L33-L49</f>
        <v>2302.480091</v>
      </c>
    </row>
    <row r="61" spans="2:12" ht="13.5">
      <c r="B61" s="273" t="s">
        <v>193</v>
      </c>
      <c r="C61" s="39"/>
      <c r="D61" s="340">
        <f>'連PL'!D34-D50</f>
        <v>744.261</v>
      </c>
      <c r="E61" s="340">
        <f>'連PL'!E34-E50</f>
        <v>516.8850000000001</v>
      </c>
      <c r="F61" s="340">
        <f>'連PL'!F34-F50</f>
        <v>1033.7930000000001</v>
      </c>
      <c r="G61" s="340">
        <f>'連PL'!G34-G50</f>
        <v>768.9219999999999</v>
      </c>
      <c r="H61" s="340">
        <f>'連PL'!H34-H50</f>
        <v>866.6220000000001</v>
      </c>
      <c r="I61" s="340">
        <f>'連PL'!I34-I50</f>
        <v>735.6410000000001</v>
      </c>
      <c r="J61" s="340">
        <f>'連PL'!J34-J50</f>
        <v>734.58596</v>
      </c>
      <c r="K61" s="340">
        <f>'連PL'!K34-K50</f>
        <v>639.427764</v>
      </c>
      <c r="L61" s="340">
        <f>'連PL'!L34-L50</f>
        <v>1430.6993710000002</v>
      </c>
    </row>
  </sheetData>
  <mergeCells count="10">
    <mergeCell ref="A35:B35"/>
    <mergeCell ref="A36:B36"/>
    <mergeCell ref="A18:B18"/>
    <mergeCell ref="A32:B32"/>
    <mergeCell ref="A33:B33"/>
    <mergeCell ref="A34:B34"/>
    <mergeCell ref="A14:B14"/>
    <mergeCell ref="A15:B15"/>
    <mergeCell ref="A16:B16"/>
    <mergeCell ref="A17:B17"/>
  </mergeCells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38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00390625" style="35" customWidth="1"/>
    <col min="2" max="2" width="22.25390625" style="35" customWidth="1"/>
    <col min="3" max="3" width="26.00390625" style="35" customWidth="1"/>
    <col min="4" max="12" width="8.625" style="35" customWidth="1"/>
    <col min="13" max="16384" width="9.00390625" style="35" customWidth="1"/>
  </cols>
  <sheetData>
    <row r="1" ht="13.5" customHeight="1"/>
    <row r="2" spans="1:12" ht="22.5" customHeight="1">
      <c r="A2" s="179"/>
      <c r="B2" s="36" t="s">
        <v>308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0" customFormat="1" ht="22.5" customHeight="1">
      <c r="A3" s="13"/>
      <c r="B3" s="14" t="s">
        <v>327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/>
      <c r="L4" s="86" t="s">
        <v>75</v>
      </c>
    </row>
    <row r="5" spans="1:12" s="39" customFormat="1" ht="10.5">
      <c r="A5" s="45"/>
      <c r="B5" s="45"/>
      <c r="C5" s="45"/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164">
        <v>2011</v>
      </c>
      <c r="K5" s="165">
        <v>2012</v>
      </c>
      <c r="L5" s="165" t="s">
        <v>453</v>
      </c>
    </row>
    <row r="6" spans="1:12" s="39" customFormat="1" ht="15" customHeight="1">
      <c r="A6" s="114" t="s">
        <v>183</v>
      </c>
      <c r="B6" s="114"/>
      <c r="C6" s="115" t="s">
        <v>155</v>
      </c>
      <c r="D6" s="116">
        <v>24366</v>
      </c>
      <c r="E6" s="116">
        <v>22744</v>
      </c>
      <c r="F6" s="116">
        <v>22400</v>
      </c>
      <c r="G6" s="116">
        <v>22826</v>
      </c>
      <c r="H6" s="116">
        <v>24167</v>
      </c>
      <c r="I6" s="116">
        <v>25084</v>
      </c>
      <c r="J6" s="116">
        <v>26865</v>
      </c>
      <c r="K6" s="117">
        <v>31337</v>
      </c>
      <c r="L6" s="117">
        <v>29000</v>
      </c>
    </row>
    <row r="7" spans="1:12" s="39" customFormat="1" ht="15" customHeight="1">
      <c r="A7" s="45" t="s">
        <v>184</v>
      </c>
      <c r="B7" s="45"/>
      <c r="C7" s="118" t="s">
        <v>156</v>
      </c>
      <c r="D7" s="119">
        <v>18864</v>
      </c>
      <c r="E7" s="119">
        <v>16570</v>
      </c>
      <c r="F7" s="119">
        <v>16530</v>
      </c>
      <c r="G7" s="119">
        <v>17151</v>
      </c>
      <c r="H7" s="119">
        <v>18244</v>
      </c>
      <c r="I7" s="119">
        <v>19659</v>
      </c>
      <c r="J7" s="119">
        <v>20782</v>
      </c>
      <c r="K7" s="120">
        <v>24911</v>
      </c>
      <c r="L7" s="120">
        <v>22300</v>
      </c>
    </row>
    <row r="8" spans="1:12" s="39" customFormat="1" ht="15" customHeight="1">
      <c r="A8" s="166" t="s">
        <v>185</v>
      </c>
      <c r="B8" s="166"/>
      <c r="C8" s="167" t="s">
        <v>245</v>
      </c>
      <c r="D8" s="196">
        <v>5502</v>
      </c>
      <c r="E8" s="196">
        <v>6173</v>
      </c>
      <c r="F8" s="196">
        <v>5869</v>
      </c>
      <c r="G8" s="196">
        <v>5675</v>
      </c>
      <c r="H8" s="196">
        <v>5922</v>
      </c>
      <c r="I8" s="196">
        <v>5424</v>
      </c>
      <c r="J8" s="196">
        <v>6083</v>
      </c>
      <c r="K8" s="197">
        <v>6425</v>
      </c>
      <c r="L8" s="197">
        <v>6700</v>
      </c>
    </row>
    <row r="9" spans="1:12" s="39" customFormat="1" ht="15" customHeight="1">
      <c r="A9" s="20" t="s">
        <v>186</v>
      </c>
      <c r="B9" s="45"/>
      <c r="C9" s="118" t="s">
        <v>157</v>
      </c>
      <c r="D9" s="119">
        <v>3129</v>
      </c>
      <c r="E9" s="119">
        <v>3839</v>
      </c>
      <c r="F9" s="119">
        <v>3274</v>
      </c>
      <c r="G9" s="119">
        <v>3279</v>
      </c>
      <c r="H9" s="119">
        <v>3457</v>
      </c>
      <c r="I9" s="119">
        <v>3200</v>
      </c>
      <c r="J9" s="119">
        <v>3227</v>
      </c>
      <c r="K9" s="120">
        <v>3197</v>
      </c>
      <c r="L9" s="120">
        <v>3450</v>
      </c>
    </row>
    <row r="10" spans="1:12" s="39" customFormat="1" ht="15" customHeight="1">
      <c r="A10" s="198" t="s">
        <v>188</v>
      </c>
      <c r="B10" s="198"/>
      <c r="C10" s="199" t="s">
        <v>158</v>
      </c>
      <c r="D10" s="200">
        <v>2373</v>
      </c>
      <c r="E10" s="200">
        <v>2333</v>
      </c>
      <c r="F10" s="200">
        <v>2595</v>
      </c>
      <c r="G10" s="200">
        <v>2396</v>
      </c>
      <c r="H10" s="200">
        <v>2464</v>
      </c>
      <c r="I10" s="200">
        <v>2224</v>
      </c>
      <c r="J10" s="200">
        <v>2855</v>
      </c>
      <c r="K10" s="201">
        <v>3227</v>
      </c>
      <c r="L10" s="201">
        <v>3250</v>
      </c>
    </row>
    <row r="11" spans="1:12" s="39" customFormat="1" ht="15" customHeight="1">
      <c r="A11" s="121" t="s">
        <v>189</v>
      </c>
      <c r="B11" s="121"/>
      <c r="C11" s="122" t="s">
        <v>122</v>
      </c>
      <c r="D11" s="123">
        <v>33</v>
      </c>
      <c r="E11" s="123">
        <v>18</v>
      </c>
      <c r="F11" s="123">
        <v>40</v>
      </c>
      <c r="G11" s="123">
        <v>62</v>
      </c>
      <c r="H11" s="123">
        <v>89</v>
      </c>
      <c r="I11" s="123">
        <v>79</v>
      </c>
      <c r="J11" s="123">
        <v>85</v>
      </c>
      <c r="K11" s="124">
        <v>59</v>
      </c>
      <c r="L11" s="124">
        <v>10</v>
      </c>
    </row>
    <row r="12" spans="1:12" s="39" customFormat="1" ht="15" customHeight="1">
      <c r="A12" s="121" t="s">
        <v>190</v>
      </c>
      <c r="B12" s="121"/>
      <c r="C12" s="122" t="s">
        <v>123</v>
      </c>
      <c r="D12" s="123">
        <v>1</v>
      </c>
      <c r="E12" s="123" t="s">
        <v>334</v>
      </c>
      <c r="F12" s="123" t="s">
        <v>334</v>
      </c>
      <c r="G12" s="123">
        <v>28</v>
      </c>
      <c r="H12" s="123">
        <v>10</v>
      </c>
      <c r="I12" s="123">
        <v>1</v>
      </c>
      <c r="J12" s="123">
        <v>37</v>
      </c>
      <c r="K12" s="124">
        <v>34</v>
      </c>
      <c r="L12" s="124">
        <v>20</v>
      </c>
    </row>
    <row r="13" spans="1:12" s="39" customFormat="1" ht="15" customHeight="1">
      <c r="A13" s="166" t="s">
        <v>191</v>
      </c>
      <c r="B13" s="166"/>
      <c r="C13" s="167" t="s">
        <v>159</v>
      </c>
      <c r="D13" s="196">
        <v>2405</v>
      </c>
      <c r="E13" s="196">
        <v>2351</v>
      </c>
      <c r="F13" s="196">
        <v>2635</v>
      </c>
      <c r="G13" s="196">
        <v>2430</v>
      </c>
      <c r="H13" s="196">
        <v>2543</v>
      </c>
      <c r="I13" s="196">
        <v>2302</v>
      </c>
      <c r="J13" s="196">
        <v>2904</v>
      </c>
      <c r="K13" s="197">
        <v>3253</v>
      </c>
      <c r="L13" s="197">
        <v>3240</v>
      </c>
    </row>
    <row r="14" spans="1:12" s="39" customFormat="1" ht="15" customHeight="1">
      <c r="A14" s="227" t="s">
        <v>269</v>
      </c>
      <c r="B14" s="227"/>
      <c r="C14" s="228" t="s">
        <v>246</v>
      </c>
      <c r="D14" s="229">
        <v>254</v>
      </c>
      <c r="E14" s="229">
        <v>38</v>
      </c>
      <c r="F14" s="229">
        <v>122</v>
      </c>
      <c r="G14" s="229">
        <v>22</v>
      </c>
      <c r="H14" s="229" t="s">
        <v>334</v>
      </c>
      <c r="I14" s="229">
        <v>2</v>
      </c>
      <c r="J14" s="229">
        <v>95</v>
      </c>
      <c r="K14" s="229" t="s">
        <v>334</v>
      </c>
      <c r="L14" s="230">
        <v>0</v>
      </c>
    </row>
    <row r="15" spans="1:12" s="19" customFormat="1" ht="15" customHeight="1">
      <c r="A15" s="20" t="s">
        <v>265</v>
      </c>
      <c r="B15" s="20"/>
      <c r="C15" s="24" t="s">
        <v>247</v>
      </c>
      <c r="D15" s="125">
        <v>532</v>
      </c>
      <c r="E15" s="125">
        <v>549</v>
      </c>
      <c r="F15" s="125">
        <v>165</v>
      </c>
      <c r="G15" s="125">
        <v>211</v>
      </c>
      <c r="H15" s="125">
        <v>189</v>
      </c>
      <c r="I15" s="125">
        <v>796</v>
      </c>
      <c r="J15" s="125">
        <v>465</v>
      </c>
      <c r="K15" s="126">
        <v>268</v>
      </c>
      <c r="L15" s="126">
        <v>10</v>
      </c>
    </row>
    <row r="16" spans="1:12" s="39" customFormat="1" ht="15" customHeight="1">
      <c r="A16" s="217" t="s">
        <v>119</v>
      </c>
      <c r="B16" s="217"/>
      <c r="C16" s="224" t="s">
        <v>248</v>
      </c>
      <c r="D16" s="225">
        <v>2127</v>
      </c>
      <c r="E16" s="225">
        <v>1841</v>
      </c>
      <c r="F16" s="225">
        <v>2593</v>
      </c>
      <c r="G16" s="225">
        <v>2241</v>
      </c>
      <c r="H16" s="225">
        <v>2354</v>
      </c>
      <c r="I16" s="225">
        <v>1507</v>
      </c>
      <c r="J16" s="225">
        <v>2534</v>
      </c>
      <c r="K16" s="226">
        <v>2984</v>
      </c>
      <c r="L16" s="226">
        <v>3230</v>
      </c>
    </row>
    <row r="17" spans="1:12" s="39" customFormat="1" ht="15" customHeight="1">
      <c r="A17" s="20" t="s">
        <v>284</v>
      </c>
      <c r="B17" s="20"/>
      <c r="C17" s="24" t="s">
        <v>249</v>
      </c>
      <c r="D17" s="125">
        <v>841</v>
      </c>
      <c r="E17" s="125">
        <v>715</v>
      </c>
      <c r="F17" s="125">
        <v>1113</v>
      </c>
      <c r="G17" s="125">
        <v>939</v>
      </c>
      <c r="H17" s="125">
        <v>997</v>
      </c>
      <c r="I17" s="125">
        <v>624</v>
      </c>
      <c r="J17" s="125">
        <v>1053</v>
      </c>
      <c r="K17" s="126">
        <v>1371</v>
      </c>
      <c r="L17" s="126">
        <v>1230</v>
      </c>
    </row>
    <row r="18" spans="1:12" s="39" customFormat="1" ht="15" customHeight="1">
      <c r="A18" s="208" t="s">
        <v>193</v>
      </c>
      <c r="B18" s="208"/>
      <c r="C18" s="189" t="s">
        <v>160</v>
      </c>
      <c r="D18" s="190">
        <v>1285</v>
      </c>
      <c r="E18" s="190">
        <v>1125</v>
      </c>
      <c r="F18" s="190">
        <v>1479</v>
      </c>
      <c r="G18" s="190">
        <v>1302</v>
      </c>
      <c r="H18" s="190">
        <v>1356</v>
      </c>
      <c r="I18" s="190">
        <v>882</v>
      </c>
      <c r="J18" s="190">
        <v>1480</v>
      </c>
      <c r="K18" s="191">
        <v>1612</v>
      </c>
      <c r="L18" s="191">
        <v>2000</v>
      </c>
    </row>
    <row r="19" spans="1:12" s="39" customFormat="1" ht="10.5">
      <c r="A19" s="19"/>
      <c r="B19" s="12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="39" customFormat="1" ht="10.5">
      <c r="B20" s="65"/>
    </row>
    <row r="21" s="39" customFormat="1" ht="11.25">
      <c r="P21" s="85"/>
    </row>
    <row r="22" s="39" customFormat="1" ht="10.5"/>
    <row r="23" spans="2:12" s="39" customFormat="1" ht="10.5">
      <c r="B23" s="19" t="s">
        <v>339</v>
      </c>
      <c r="C23" s="274">
        <v>2004</v>
      </c>
      <c r="D23" s="164">
        <v>2005</v>
      </c>
      <c r="E23" s="164">
        <v>2006</v>
      </c>
      <c r="F23" s="164">
        <v>2007</v>
      </c>
      <c r="G23" s="164">
        <v>2008</v>
      </c>
      <c r="H23" s="164">
        <v>2009</v>
      </c>
      <c r="I23" s="164">
        <v>2010</v>
      </c>
      <c r="J23" s="164">
        <v>2011</v>
      </c>
      <c r="K23" s="164">
        <v>2012</v>
      </c>
      <c r="L23" s="164" t="s">
        <v>453</v>
      </c>
    </row>
    <row r="24" spans="2:12" s="41" customFormat="1" ht="11.25">
      <c r="B24" s="268" t="s">
        <v>183</v>
      </c>
      <c r="C24" s="278">
        <v>19311.871</v>
      </c>
      <c r="D24" s="39">
        <v>24366.883</v>
      </c>
      <c r="E24" s="39">
        <v>22744.157</v>
      </c>
      <c r="F24" s="39">
        <v>22400.176</v>
      </c>
      <c r="G24" s="39">
        <v>22826.859</v>
      </c>
      <c r="H24" s="289">
        <v>24167.007</v>
      </c>
      <c r="I24" s="289">
        <v>25084.028</v>
      </c>
      <c r="J24" s="289">
        <v>26865.805721</v>
      </c>
      <c r="K24" s="289">
        <v>31337.26994</v>
      </c>
      <c r="L24" s="289">
        <v>29000</v>
      </c>
    </row>
    <row r="25" spans="2:12" s="41" customFormat="1" ht="11.25">
      <c r="B25" s="268" t="s">
        <v>185</v>
      </c>
      <c r="C25" s="278"/>
      <c r="D25" s="39">
        <v>5502.8</v>
      </c>
      <c r="E25" s="39">
        <v>6173.3</v>
      </c>
      <c r="F25" s="39">
        <v>5869.439</v>
      </c>
      <c r="G25" s="39">
        <v>5675.825</v>
      </c>
      <c r="H25" s="289">
        <v>5922.211</v>
      </c>
      <c r="I25" s="289">
        <v>5424.845</v>
      </c>
      <c r="J25" s="289">
        <v>6083.240162</v>
      </c>
      <c r="K25" s="289">
        <v>6425.959145</v>
      </c>
      <c r="L25" s="289">
        <v>6700</v>
      </c>
    </row>
    <row r="26" spans="2:12" s="41" customFormat="1" ht="11.25">
      <c r="B26" s="268" t="s">
        <v>188</v>
      </c>
      <c r="C26" s="278">
        <v>1889.911</v>
      </c>
      <c r="D26" s="39">
        <v>2373.202</v>
      </c>
      <c r="E26" s="39">
        <v>2333.473</v>
      </c>
      <c r="F26" s="39">
        <v>2595.032</v>
      </c>
      <c r="G26" s="39">
        <v>2396.571</v>
      </c>
      <c r="H26" s="289">
        <v>2464.843</v>
      </c>
      <c r="I26" s="289">
        <v>2224.723</v>
      </c>
      <c r="J26" s="289">
        <v>2855.550429</v>
      </c>
      <c r="K26" s="289">
        <v>3227.9793</v>
      </c>
      <c r="L26" s="289">
        <v>3250</v>
      </c>
    </row>
    <row r="27" spans="2:12" ht="13.5">
      <c r="B27" s="273" t="s">
        <v>191</v>
      </c>
      <c r="C27" s="278">
        <v>1927.501</v>
      </c>
      <c r="D27" s="39">
        <v>2405.635</v>
      </c>
      <c r="E27" s="39">
        <v>2351.782</v>
      </c>
      <c r="F27" s="39">
        <v>2635.83</v>
      </c>
      <c r="G27" s="39">
        <v>2430.813</v>
      </c>
      <c r="H27" s="289">
        <v>2543.29</v>
      </c>
      <c r="I27" s="289">
        <v>2302.189</v>
      </c>
      <c r="J27" s="289">
        <v>2904.198782</v>
      </c>
      <c r="K27" s="289">
        <v>3253.110254</v>
      </c>
      <c r="L27" s="289">
        <v>3240</v>
      </c>
    </row>
    <row r="28" spans="2:12" ht="13.5">
      <c r="B28" s="273" t="s">
        <v>193</v>
      </c>
      <c r="C28" s="278">
        <v>80.6</v>
      </c>
      <c r="D28" s="39">
        <v>1285.792</v>
      </c>
      <c r="E28" s="39">
        <v>1125.932</v>
      </c>
      <c r="F28" s="39">
        <v>1479.395</v>
      </c>
      <c r="G28" s="39">
        <v>1302.407</v>
      </c>
      <c r="H28" s="289">
        <v>1356.364</v>
      </c>
      <c r="I28" s="289">
        <v>882.942</v>
      </c>
      <c r="J28" s="289">
        <v>1480.64564</v>
      </c>
      <c r="K28" s="289">
        <v>1612.662658</v>
      </c>
      <c r="L28" s="289">
        <v>2000</v>
      </c>
    </row>
    <row r="30" spans="2:12" ht="13.5">
      <c r="B30" s="19" t="s">
        <v>339</v>
      </c>
      <c r="C30" s="19">
        <v>2004</v>
      </c>
      <c r="D30" s="164">
        <v>2005</v>
      </c>
      <c r="E30" s="164">
        <v>2006</v>
      </c>
      <c r="F30" s="164">
        <v>2007</v>
      </c>
      <c r="G30" s="164">
        <v>2008</v>
      </c>
      <c r="H30" s="164">
        <v>2009</v>
      </c>
      <c r="I30" s="164">
        <v>2010</v>
      </c>
      <c r="J30" s="164">
        <v>2011</v>
      </c>
      <c r="K30" s="164">
        <v>2012</v>
      </c>
      <c r="L30" s="164" t="s">
        <v>453</v>
      </c>
    </row>
    <row r="31" spans="2:12" ht="13.5">
      <c r="B31" s="268" t="s">
        <v>120</v>
      </c>
      <c r="C31" s="278"/>
      <c r="D31" s="278">
        <v>11175.91</v>
      </c>
      <c r="E31" s="278">
        <v>11111.316</v>
      </c>
      <c r="F31" s="278">
        <v>12664.514</v>
      </c>
      <c r="G31" s="278">
        <v>11874.774</v>
      </c>
      <c r="H31" s="340">
        <v>13351.348</v>
      </c>
      <c r="I31" s="340">
        <v>12532.202</v>
      </c>
      <c r="J31" s="340">
        <v>12827.499577</v>
      </c>
      <c r="K31" s="370">
        <v>14889.900688</v>
      </c>
      <c r="L31" s="370"/>
    </row>
    <row r="32" spans="2:12" ht="13.5">
      <c r="B32" s="268" t="s">
        <v>163</v>
      </c>
      <c r="C32" s="278">
        <v>1362.152</v>
      </c>
      <c r="D32" s="278">
        <v>1129.051</v>
      </c>
      <c r="E32" s="278">
        <v>1527.629</v>
      </c>
      <c r="F32" s="278">
        <v>1616.863</v>
      </c>
      <c r="G32" s="278">
        <v>1523.593</v>
      </c>
      <c r="H32" s="340">
        <v>1432.416</v>
      </c>
      <c r="I32" s="340">
        <v>1828.199</v>
      </c>
      <c r="J32" s="340">
        <v>2766.251745</v>
      </c>
      <c r="K32" s="370">
        <v>3827.044573</v>
      </c>
      <c r="L32" s="370"/>
    </row>
    <row r="33" spans="2:12" ht="13.5">
      <c r="B33" s="268" t="s">
        <v>140</v>
      </c>
      <c r="C33" s="278">
        <v>5697.621</v>
      </c>
      <c r="D33" s="278">
        <v>4948.914</v>
      </c>
      <c r="E33" s="278">
        <v>5697.621</v>
      </c>
      <c r="F33" s="278">
        <v>6045.974</v>
      </c>
      <c r="G33" s="278">
        <v>5710.585</v>
      </c>
      <c r="H33" s="340">
        <v>6195.914</v>
      </c>
      <c r="I33" s="340">
        <v>7241.108</v>
      </c>
      <c r="J33" s="340">
        <v>10086.720288</v>
      </c>
      <c r="K33" s="370">
        <v>11307.314704</v>
      </c>
      <c r="L33" s="370"/>
    </row>
    <row r="34" spans="2:12" ht="13.5">
      <c r="B34" s="268" t="s">
        <v>171</v>
      </c>
      <c r="C34" s="278">
        <v>14093.546</v>
      </c>
      <c r="D34" s="278">
        <v>16124.824</v>
      </c>
      <c r="E34" s="278">
        <v>16808.938</v>
      </c>
      <c r="F34" s="278">
        <v>18710.488</v>
      </c>
      <c r="G34" s="278">
        <v>17585.359</v>
      </c>
      <c r="H34" s="340">
        <v>19547.262</v>
      </c>
      <c r="I34" s="340">
        <v>19773.31</v>
      </c>
      <c r="J34" s="340">
        <v>22914.219865</v>
      </c>
      <c r="K34" s="370">
        <v>26197.215392</v>
      </c>
      <c r="L34" s="370"/>
    </row>
    <row r="35" spans="3:12" ht="13.5">
      <c r="C35" s="288"/>
      <c r="D35" s="288"/>
      <c r="E35" s="288"/>
      <c r="F35" s="288"/>
      <c r="G35" s="288"/>
      <c r="H35" s="371"/>
      <c r="I35" s="371"/>
      <c r="J35" s="371"/>
      <c r="K35" s="371"/>
      <c r="L35" s="371"/>
    </row>
    <row r="36" spans="2:12" ht="13.5">
      <c r="B36" s="268" t="s">
        <v>172</v>
      </c>
      <c r="C36" s="278"/>
      <c r="D36" s="278">
        <v>5403.875</v>
      </c>
      <c r="E36" s="278">
        <v>4748.73</v>
      </c>
      <c r="F36" s="278">
        <v>6000.923</v>
      </c>
      <c r="G36" s="278">
        <v>4332.278</v>
      </c>
      <c r="H36" s="340">
        <v>5549.918</v>
      </c>
      <c r="I36" s="340">
        <v>5045.439</v>
      </c>
      <c r="J36" s="340">
        <v>6777.324053</v>
      </c>
      <c r="K36" s="370">
        <v>9294.660347</v>
      </c>
      <c r="L36" s="370"/>
    </row>
    <row r="37" spans="2:12" ht="13.5">
      <c r="B37" s="268" t="s">
        <v>175</v>
      </c>
      <c r="C37" s="278"/>
      <c r="D37" s="278">
        <v>2670.09</v>
      </c>
      <c r="E37" s="278">
        <v>2524.974</v>
      </c>
      <c r="F37" s="278">
        <v>2174.674</v>
      </c>
      <c r="G37" s="278">
        <v>1873.538</v>
      </c>
      <c r="H37" s="340">
        <v>1790.932</v>
      </c>
      <c r="I37" s="340">
        <v>2119.26</v>
      </c>
      <c r="J37" s="340">
        <v>2703.597485</v>
      </c>
      <c r="K37" s="370">
        <v>2653.513252</v>
      </c>
      <c r="L37" s="370"/>
    </row>
    <row r="38" spans="2:12" ht="13.5">
      <c r="B38" s="268" t="s">
        <v>340</v>
      </c>
      <c r="C38" s="278">
        <v>6956.887</v>
      </c>
      <c r="D38" s="278">
        <v>8050.858</v>
      </c>
      <c r="E38" s="278">
        <v>9535.232</v>
      </c>
      <c r="F38" s="278">
        <v>10534.891</v>
      </c>
      <c r="G38" s="278">
        <v>11379.542</v>
      </c>
      <c r="H38" s="340">
        <v>12206.412</v>
      </c>
      <c r="I38" s="340">
        <v>12608.611</v>
      </c>
      <c r="J38" s="340">
        <v>13433.298327</v>
      </c>
      <c r="K38" s="370">
        <v>14249.041793</v>
      </c>
      <c r="L38" s="370"/>
    </row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Akane Toyota</cp:lastModifiedBy>
  <cp:lastPrinted>2012-08-15T07:46:17Z</cp:lastPrinted>
  <dcterms:created xsi:type="dcterms:W3CDTF">2007-10-11T05:10:07Z</dcterms:created>
  <dcterms:modified xsi:type="dcterms:W3CDTF">2012-10-25T04:43:38Z</dcterms:modified>
  <cp:category/>
  <cp:version/>
  <cp:contentType/>
  <cp:contentStatus/>
</cp:coreProperties>
</file>