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3_経営推進部\03_市場での価値向上\02_IR\03_決算説明会\第55期\④第55期_4Q決算説明資料\07_Financial Data\"/>
    </mc:Choice>
  </mc:AlternateContent>
  <xr:revisionPtr revIDLastSave="0" documentId="13_ncr:1_{7DD516DE-9627-4D1E-8BC9-B662304F0E90}" xr6:coauthVersionLast="47" xr6:coauthVersionMax="47" xr10:uidLastSave="{00000000-0000-0000-0000-000000000000}"/>
  <bookViews>
    <workbookView xWindow="-108" yWindow="-108" windowWidth="23256" windowHeight="13896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生産性" sheetId="60" r:id="rId12"/>
    <sheet name="投資" sheetId="10" r:id="rId13"/>
    <sheet name="投資-2" sheetId="45" r:id="rId14"/>
    <sheet name="グラフ１" sheetId="62" r:id="rId15"/>
    <sheet name="グラフ１_old" sheetId="51" state="hidden" r:id="rId16"/>
    <sheet name="グラフ２" sheetId="55" r:id="rId17"/>
    <sheet name="グラフ3" sheetId="58" r:id="rId18"/>
    <sheet name="グラフ４" sheetId="59" r:id="rId19"/>
    <sheet name="裏表紙" sheetId="49" r:id="rId20"/>
  </sheets>
  <definedNames>
    <definedName name="_xlnm.Print_Area" localSheetId="14">グラフ１!$A$1:$S$60</definedName>
    <definedName name="_xlnm.Print_Area" localSheetId="15">グラフ１_old!$A$1:$S$42</definedName>
    <definedName name="_xlnm.Print_Area" localSheetId="16">グラフ２!$A$1:$S$42</definedName>
    <definedName name="_xlnm.Print_Area" localSheetId="17">グラフ3!$A$1:$S$42</definedName>
    <definedName name="_xlnm.Print_Area" localSheetId="18">グラフ４!$A$1:$S$42</definedName>
    <definedName name="_xlnm.Print_Area" localSheetId="9">安全性!$A$1:$O$23</definedName>
    <definedName name="_xlnm.Print_Area" localSheetId="10">効率・成長性!$A$1:$O$19</definedName>
    <definedName name="_xlnm.Print_Area" localSheetId="8">収益性!$A$1:$P$21</definedName>
    <definedName name="_xlnm.Print_Area" localSheetId="11">生産性!$A$1:$O$13</definedName>
    <definedName name="_xlnm.Print_Area" localSheetId="12">投資!$A$1:$O$19</definedName>
    <definedName name="_xlnm.Print_Area" localSheetId="13">'投資-2'!$A$1:$O$24</definedName>
    <definedName name="_xlnm.Print_Area" localSheetId="0">表紙!$A$1:$N$36</definedName>
    <definedName name="_xlnm.Print_Area" localSheetId="4">分野別!$A$1:$P$37</definedName>
    <definedName name="_xlnm.Print_Area" localSheetId="19">裏表紙!$A$1:$P$40</definedName>
    <definedName name="_xlnm.Print_Area" localSheetId="1">連BS!$A$1:$O$40</definedName>
    <definedName name="_xlnm.Print_Area" localSheetId="2">'連BS-2'!$A$1:$O$57</definedName>
    <definedName name="_xlnm.Print_Area" localSheetId="5">連CF!$A$1:$O$57</definedName>
    <definedName name="_xlnm.Print_Area" localSheetId="6">'連CF-2'!$A$1:$O$43</definedName>
    <definedName name="_xlnm.Print_Area" localSheetId="3">連PL!$A$1:$P$26</definedName>
    <definedName name="_xlnm.Print_Area" localSheetId="7">連半期!$A$1:$P$41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7" i="20" l="1"/>
  <c r="D8" i="43" l="1"/>
  <c r="D9" i="43"/>
  <c r="D10" i="43"/>
  <c r="D11" i="43"/>
  <c r="D12" i="43"/>
  <c r="D16" i="43"/>
  <c r="D17" i="43"/>
  <c r="D18" i="43"/>
  <c r="D19" i="43"/>
  <c r="M18" i="45"/>
  <c r="N18" i="45"/>
  <c r="O18" i="45"/>
  <c r="O19" i="45"/>
  <c r="N19" i="45"/>
  <c r="M19" i="45"/>
  <c r="M20" i="45"/>
  <c r="N20" i="45"/>
  <c r="O20" i="45"/>
  <c r="O17" i="45"/>
  <c r="N16" i="45"/>
  <c r="O16" i="45"/>
  <c r="O17" i="10"/>
  <c r="N17" i="10"/>
  <c r="M17" i="10"/>
  <c r="O27" i="10"/>
  <c r="O16" i="10" s="1"/>
  <c r="N27" i="10"/>
  <c r="N10" i="10" s="1"/>
  <c r="M27" i="10"/>
  <c r="M16" i="10" s="1"/>
  <c r="L27" i="10"/>
  <c r="L16" i="10" s="1"/>
  <c r="O26" i="10"/>
  <c r="N26" i="10"/>
  <c r="N9" i="10" s="1"/>
  <c r="M26" i="10"/>
  <c r="M9" i="10" s="1"/>
  <c r="O12" i="10"/>
  <c r="N12" i="10"/>
  <c r="M12" i="10"/>
  <c r="O11" i="10"/>
  <c r="N11" i="10"/>
  <c r="M11" i="10"/>
  <c r="O10" i="10"/>
  <c r="M10" i="10"/>
  <c r="O9" i="10"/>
  <c r="O8" i="10"/>
  <c r="N8" i="10"/>
  <c r="M8" i="10"/>
  <c r="O17" i="32"/>
  <c r="N17" i="32"/>
  <c r="M17" i="32"/>
  <c r="O16" i="32"/>
  <c r="N16" i="32"/>
  <c r="M16" i="32"/>
  <c r="O15" i="32"/>
  <c r="N15" i="32"/>
  <c r="M15" i="32"/>
  <c r="O14" i="32"/>
  <c r="N14" i="32"/>
  <c r="M14" i="32"/>
  <c r="O9" i="32"/>
  <c r="N9" i="32"/>
  <c r="M9" i="32"/>
  <c r="L9" i="32"/>
  <c r="O8" i="32"/>
  <c r="N8" i="32"/>
  <c r="M8" i="32"/>
  <c r="O19" i="43"/>
  <c r="N19" i="43"/>
  <c r="M19" i="43"/>
  <c r="O18" i="43"/>
  <c r="N18" i="43"/>
  <c r="M18" i="43"/>
  <c r="M17" i="43"/>
  <c r="N17" i="43"/>
  <c r="O17" i="43"/>
  <c r="O16" i="43"/>
  <c r="M16" i="43"/>
  <c r="N16" i="43"/>
  <c r="O12" i="43"/>
  <c r="N12" i="43"/>
  <c r="M12" i="43"/>
  <c r="O11" i="43"/>
  <c r="N11" i="43"/>
  <c r="M11" i="43"/>
  <c r="O10" i="43"/>
  <c r="N10" i="43"/>
  <c r="M10" i="43"/>
  <c r="M9" i="43"/>
  <c r="N9" i="43"/>
  <c r="O9" i="43"/>
  <c r="O8" i="43"/>
  <c r="N8" i="43"/>
  <c r="M8" i="43"/>
  <c r="P19" i="9"/>
  <c r="O19" i="9"/>
  <c r="N19" i="9"/>
  <c r="M19" i="9"/>
  <c r="L19" i="9"/>
  <c r="P18" i="9"/>
  <c r="O18" i="9"/>
  <c r="N18" i="9"/>
  <c r="M18" i="9"/>
  <c r="P17" i="9"/>
  <c r="O17" i="9"/>
  <c r="N17" i="9"/>
  <c r="M17" i="9"/>
  <c r="L17" i="9"/>
  <c r="O16" i="9"/>
  <c r="N16" i="9"/>
  <c r="M16" i="9"/>
  <c r="N16" i="10" l="1"/>
  <c r="D19" i="2"/>
  <c r="E19" i="2"/>
  <c r="F19" i="2"/>
  <c r="G19" i="2"/>
  <c r="H19" i="2"/>
  <c r="I19" i="2"/>
  <c r="J19" i="2"/>
  <c r="K19" i="2"/>
  <c r="L19" i="2"/>
  <c r="M19" i="2"/>
  <c r="N19" i="2"/>
  <c r="O19" i="2"/>
  <c r="O40" i="20"/>
  <c r="O39" i="20"/>
  <c r="O38" i="20"/>
  <c r="O37" i="20"/>
  <c r="O36" i="20"/>
  <c r="N40" i="20"/>
  <c r="N39" i="20"/>
  <c r="N38" i="20"/>
  <c r="N37" i="20"/>
  <c r="N36" i="20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Q46" i="59"/>
  <c r="R46" i="59"/>
  <c r="C48" i="59"/>
  <c r="D48" i="59"/>
  <c r="E48" i="59"/>
  <c r="F48" i="59"/>
  <c r="G48" i="59"/>
  <c r="H48" i="59"/>
  <c r="I48" i="59"/>
  <c r="J48" i="59"/>
  <c r="K48" i="59"/>
  <c r="L48" i="59"/>
  <c r="M48" i="59"/>
  <c r="N48" i="59"/>
  <c r="O48" i="59"/>
  <c r="P48" i="59"/>
  <c r="Q48" i="59"/>
  <c r="R48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Q49" i="59"/>
  <c r="R49" i="59"/>
  <c r="C50" i="59"/>
  <c r="D50" i="59"/>
  <c r="E50" i="59"/>
  <c r="F50" i="59"/>
  <c r="G50" i="59"/>
  <c r="H50" i="59"/>
  <c r="I50" i="59"/>
  <c r="J50" i="59"/>
  <c r="K50" i="59"/>
  <c r="L50" i="59"/>
  <c r="M50" i="59"/>
  <c r="N50" i="59"/>
  <c r="O50" i="59"/>
  <c r="P50" i="59"/>
  <c r="Q50" i="59"/>
  <c r="R50" i="59"/>
  <c r="S48" i="59"/>
  <c r="S46" i="59"/>
  <c r="C45" i="58"/>
  <c r="D45" i="58"/>
  <c r="E45" i="58"/>
  <c r="F45" i="58"/>
  <c r="G45" i="58"/>
  <c r="H45" i="58"/>
  <c r="I45" i="58"/>
  <c r="J45" i="58"/>
  <c r="K45" i="58"/>
  <c r="L45" i="58"/>
  <c r="M45" i="58"/>
  <c r="N45" i="58"/>
  <c r="O45" i="58"/>
  <c r="P45" i="58"/>
  <c r="Q45" i="58"/>
  <c r="R45" i="58"/>
  <c r="C47" i="58"/>
  <c r="D47" i="58"/>
  <c r="E47" i="58"/>
  <c r="F47" i="58"/>
  <c r="G47" i="58"/>
  <c r="H47" i="58"/>
  <c r="I47" i="58"/>
  <c r="J47" i="58"/>
  <c r="K47" i="58"/>
  <c r="L47" i="58"/>
  <c r="M47" i="58"/>
  <c r="N47" i="58"/>
  <c r="O47" i="58"/>
  <c r="P47" i="58"/>
  <c r="Q47" i="58"/>
  <c r="R47" i="58"/>
  <c r="S45" i="58"/>
  <c r="C45" i="55"/>
  <c r="D45" i="55"/>
  <c r="E45" i="55"/>
  <c r="F45" i="55"/>
  <c r="G45" i="55"/>
  <c r="H45" i="55"/>
  <c r="I45" i="55"/>
  <c r="J45" i="55"/>
  <c r="K45" i="55"/>
  <c r="L45" i="55"/>
  <c r="M45" i="55"/>
  <c r="N45" i="55"/>
  <c r="O45" i="55"/>
  <c r="P45" i="55"/>
  <c r="Q45" i="55"/>
  <c r="R45" i="55"/>
  <c r="C47" i="55"/>
  <c r="D47" i="55"/>
  <c r="E47" i="55"/>
  <c r="F47" i="55"/>
  <c r="G47" i="55"/>
  <c r="H47" i="55"/>
  <c r="I47" i="55"/>
  <c r="J47" i="55"/>
  <c r="K47" i="55"/>
  <c r="L47" i="55"/>
  <c r="M47" i="55"/>
  <c r="N47" i="55"/>
  <c r="O47" i="55"/>
  <c r="P47" i="55"/>
  <c r="Q47" i="55"/>
  <c r="R47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Q49" i="55"/>
  <c r="R49" i="55"/>
  <c r="C51" i="55"/>
  <c r="D51" i="55"/>
  <c r="E51" i="55"/>
  <c r="F51" i="55"/>
  <c r="G51" i="55"/>
  <c r="H51" i="55"/>
  <c r="I51" i="55"/>
  <c r="J51" i="55"/>
  <c r="K51" i="55"/>
  <c r="L51" i="55"/>
  <c r="M51" i="55"/>
  <c r="N51" i="55"/>
  <c r="O51" i="55"/>
  <c r="P51" i="55"/>
  <c r="Q51" i="55"/>
  <c r="R51" i="55"/>
  <c r="S51" i="55"/>
  <c r="S49" i="55"/>
  <c r="S47" i="55"/>
  <c r="S45" i="55"/>
  <c r="C64" i="62"/>
  <c r="C66" i="62"/>
  <c r="C68" i="62"/>
  <c r="C70" i="62"/>
  <c r="C72" i="62"/>
  <c r="R45" i="59" l="1"/>
  <c r="R51" i="58"/>
  <c r="R47" i="59"/>
  <c r="O21" i="60"/>
  <c r="O12" i="60" s="1"/>
  <c r="O20" i="60"/>
  <c r="O11" i="60" s="1"/>
  <c r="O19" i="60"/>
  <c r="O10" i="60" s="1"/>
  <c r="O18" i="60"/>
  <c r="O9" i="60" s="1"/>
  <c r="O17" i="60"/>
  <c r="O8" i="60" s="1"/>
  <c r="N21" i="60"/>
  <c r="N12" i="60" s="1"/>
  <c r="N20" i="60"/>
  <c r="N11" i="60" s="1"/>
  <c r="N19" i="60"/>
  <c r="N10" i="60" s="1"/>
  <c r="N18" i="60"/>
  <c r="N17" i="60"/>
  <c r="N8" i="60" s="1"/>
  <c r="R52" i="58"/>
  <c r="R46" i="55"/>
  <c r="S46" i="55"/>
  <c r="R65" i="62" l="1"/>
  <c r="N9" i="60"/>
  <c r="R66" i="62"/>
  <c r="R64" i="62"/>
  <c r="R63" i="62"/>
  <c r="R68" i="62"/>
  <c r="R67" i="62"/>
  <c r="R70" i="62"/>
  <c r="R69" i="62"/>
  <c r="R72" i="62"/>
  <c r="R71" i="62"/>
  <c r="O64" i="20"/>
  <c r="O63" i="20"/>
  <c r="O62" i="20"/>
  <c r="O61" i="20"/>
  <c r="O60" i="20"/>
  <c r="O59" i="20"/>
  <c r="O58" i="20"/>
  <c r="R52" i="59" l="1"/>
  <c r="N17" i="45"/>
  <c r="R51" i="59" s="1"/>
  <c r="R50" i="58"/>
  <c r="R48" i="58"/>
  <c r="R46" i="58"/>
  <c r="R49" i="58"/>
  <c r="S48" i="55"/>
  <c r="S50" i="55"/>
  <c r="S52" i="55"/>
  <c r="O8" i="9"/>
  <c r="O9" i="9"/>
  <c r="O10" i="9"/>
  <c r="O11" i="9"/>
  <c r="O12" i="9"/>
  <c r="O35" i="20"/>
  <c r="O34" i="20"/>
  <c r="O33" i="20"/>
  <c r="O32" i="20"/>
  <c r="O31" i="20"/>
  <c r="O30" i="20"/>
  <c r="O29" i="20"/>
  <c r="O28" i="20"/>
  <c r="O16" i="20"/>
  <c r="O15" i="20"/>
  <c r="O14" i="20"/>
  <c r="O13" i="20"/>
  <c r="O12" i="20"/>
  <c r="O11" i="20"/>
  <c r="O10" i="20"/>
  <c r="O9" i="20"/>
  <c r="N16" i="20"/>
  <c r="N15" i="20"/>
  <c r="N14" i="20"/>
  <c r="N13" i="20"/>
  <c r="N12" i="20"/>
  <c r="N11" i="20"/>
  <c r="N10" i="20"/>
  <c r="N9" i="20"/>
  <c r="M16" i="45" l="1"/>
  <c r="M17" i="45"/>
  <c r="Q51" i="59" s="1"/>
  <c r="Q52" i="59"/>
  <c r="S49" i="59"/>
  <c r="S50" i="59"/>
  <c r="S51" i="59"/>
  <c r="S47" i="58"/>
  <c r="S52" i="59"/>
  <c r="S45" i="59"/>
  <c r="S47" i="59"/>
  <c r="S65" i="62"/>
  <c r="M21" i="60"/>
  <c r="M20" i="60"/>
  <c r="M11" i="60" s="1"/>
  <c r="M19" i="60"/>
  <c r="M18" i="60"/>
  <c r="M9" i="60" s="1"/>
  <c r="M17" i="60"/>
  <c r="S52" i="58"/>
  <c r="Q52" i="58"/>
  <c r="P52" i="58"/>
  <c r="K9" i="32"/>
  <c r="O52" i="58" s="1"/>
  <c r="Q50" i="58"/>
  <c r="Q48" i="58"/>
  <c r="Q46" i="58"/>
  <c r="Q49" i="58"/>
  <c r="R52" i="55"/>
  <c r="R50" i="55"/>
  <c r="R48" i="55"/>
  <c r="N12" i="9"/>
  <c r="N11" i="9"/>
  <c r="N10" i="9"/>
  <c r="N9" i="9"/>
  <c r="N8" i="9"/>
  <c r="Q63" i="62" l="1"/>
  <c r="M8" i="60"/>
  <c r="Q71" i="62"/>
  <c r="M12" i="60"/>
  <c r="Q67" i="62"/>
  <c r="M10" i="60"/>
  <c r="Q68" i="62" s="1"/>
  <c r="Q66" i="62"/>
  <c r="Q65" i="62"/>
  <c r="Q70" i="62"/>
  <c r="Q69" i="62"/>
  <c r="Q45" i="59"/>
  <c r="S69" i="62"/>
  <c r="S71" i="62"/>
  <c r="S67" i="62"/>
  <c r="S63" i="62"/>
  <c r="Q72" i="62"/>
  <c r="Q64" i="62"/>
  <c r="Q51" i="58"/>
  <c r="S51" i="58"/>
  <c r="Q47" i="59"/>
  <c r="M40" i="20" l="1"/>
  <c r="M39" i="20"/>
  <c r="M38" i="20"/>
  <c r="M37" i="20"/>
  <c r="M36" i="20"/>
  <c r="N64" i="20"/>
  <c r="N35" i="20" s="1"/>
  <c r="N63" i="20"/>
  <c r="N34" i="20" s="1"/>
  <c r="N62" i="20"/>
  <c r="N33" i="20" s="1"/>
  <c r="N61" i="20"/>
  <c r="N32" i="20" s="1"/>
  <c r="N60" i="20"/>
  <c r="N31" i="20" s="1"/>
  <c r="N59" i="20"/>
  <c r="N30" i="20" s="1"/>
  <c r="N58" i="20"/>
  <c r="N29" i="20" s="1"/>
  <c r="N57" i="20"/>
  <c r="N28" i="20" s="1"/>
  <c r="Q46" i="55" l="1"/>
  <c r="M64" i="20" l="1"/>
  <c r="M35" i="20" s="1"/>
  <c r="M57" i="20"/>
  <c r="L26" i="4" l="1"/>
  <c r="L21" i="60" l="1"/>
  <c r="K21" i="60"/>
  <c r="O71" i="62" s="1"/>
  <c r="J21" i="60"/>
  <c r="N71" i="62" s="1"/>
  <c r="I21" i="60"/>
  <c r="M71" i="62" s="1"/>
  <c r="H21" i="60"/>
  <c r="L71" i="62" s="1"/>
  <c r="G21" i="60"/>
  <c r="K71" i="62" s="1"/>
  <c r="F21" i="60"/>
  <c r="J71" i="62" s="1"/>
  <c r="E21" i="60"/>
  <c r="I71" i="62" s="1"/>
  <c r="D21" i="60"/>
  <c r="H71" i="62" s="1"/>
  <c r="G71" i="62"/>
  <c r="F71" i="62"/>
  <c r="E71" i="62"/>
  <c r="D71" i="62"/>
  <c r="C71" i="62"/>
  <c r="L20" i="60"/>
  <c r="K20" i="60"/>
  <c r="O69" i="62" s="1"/>
  <c r="J20" i="60"/>
  <c r="N69" i="62" s="1"/>
  <c r="I20" i="60"/>
  <c r="M69" i="62" s="1"/>
  <c r="H20" i="60"/>
  <c r="L69" i="62" s="1"/>
  <c r="G20" i="60"/>
  <c r="K69" i="62" s="1"/>
  <c r="F20" i="60"/>
  <c r="J69" i="62" s="1"/>
  <c r="E20" i="60"/>
  <c r="I69" i="62" s="1"/>
  <c r="D20" i="60"/>
  <c r="H69" i="62" s="1"/>
  <c r="G69" i="62"/>
  <c r="F69" i="62"/>
  <c r="E69" i="62"/>
  <c r="D69" i="62"/>
  <c r="C69" i="62"/>
  <c r="L19" i="60"/>
  <c r="K19" i="60"/>
  <c r="O67" i="62" s="1"/>
  <c r="J19" i="60"/>
  <c r="N67" i="62" s="1"/>
  <c r="I19" i="60"/>
  <c r="M67" i="62" s="1"/>
  <c r="H19" i="60"/>
  <c r="L67" i="62" s="1"/>
  <c r="G19" i="60"/>
  <c r="K67" i="62" s="1"/>
  <c r="F19" i="60"/>
  <c r="J67" i="62" s="1"/>
  <c r="E19" i="60"/>
  <c r="I67" i="62" s="1"/>
  <c r="D19" i="60"/>
  <c r="H67" i="62" s="1"/>
  <c r="G67" i="62"/>
  <c r="F67" i="62"/>
  <c r="E67" i="62"/>
  <c r="D67" i="62"/>
  <c r="C67" i="62"/>
  <c r="L17" i="60"/>
  <c r="K17" i="60"/>
  <c r="O63" i="62" s="1"/>
  <c r="J17" i="60"/>
  <c r="N63" i="62" s="1"/>
  <c r="I17" i="60"/>
  <c r="M63" i="62" s="1"/>
  <c r="H17" i="60"/>
  <c r="L63" i="62" s="1"/>
  <c r="G17" i="60"/>
  <c r="K63" i="62" s="1"/>
  <c r="F17" i="60"/>
  <c r="J63" i="62" s="1"/>
  <c r="E17" i="60"/>
  <c r="I63" i="62" s="1"/>
  <c r="D17" i="60"/>
  <c r="H63" i="62" s="1"/>
  <c r="G63" i="62"/>
  <c r="F63" i="62"/>
  <c r="E63" i="62"/>
  <c r="D63" i="62"/>
  <c r="C63" i="62"/>
  <c r="L18" i="60"/>
  <c r="K18" i="60"/>
  <c r="O65" i="62" s="1"/>
  <c r="J18" i="60"/>
  <c r="N65" i="62" s="1"/>
  <c r="I18" i="60"/>
  <c r="M65" i="62" s="1"/>
  <c r="H18" i="60"/>
  <c r="L65" i="62" s="1"/>
  <c r="G18" i="60"/>
  <c r="K65" i="62" s="1"/>
  <c r="F18" i="60"/>
  <c r="J65" i="62" s="1"/>
  <c r="E18" i="60"/>
  <c r="I65" i="62" s="1"/>
  <c r="D18" i="60"/>
  <c r="H65" i="62" s="1"/>
  <c r="G65" i="62"/>
  <c r="F65" i="62"/>
  <c r="E65" i="62"/>
  <c r="D65" i="62"/>
  <c r="C65" i="62"/>
  <c r="P69" i="62" l="1"/>
  <c r="L11" i="60"/>
  <c r="P65" i="62"/>
  <c r="L9" i="60"/>
  <c r="P63" i="62"/>
  <c r="L8" i="60"/>
  <c r="P67" i="62"/>
  <c r="L10" i="60"/>
  <c r="P68" i="62" s="1"/>
  <c r="P71" i="62"/>
  <c r="L12" i="60"/>
  <c r="P72" i="62" s="1"/>
  <c r="G70" i="62"/>
  <c r="K10" i="60"/>
  <c r="O68" i="62" s="1"/>
  <c r="J9" i="60"/>
  <c r="N66" i="62" s="1"/>
  <c r="F12" i="60"/>
  <c r="J72" i="62" s="1"/>
  <c r="E64" i="62"/>
  <c r="J10" i="60"/>
  <c r="N68" i="62" s="1"/>
  <c r="E66" i="62"/>
  <c r="G68" i="62"/>
  <c r="S72" i="62"/>
  <c r="H9" i="60"/>
  <c r="L66" i="62" s="1"/>
  <c r="K11" i="60"/>
  <c r="O70" i="62" s="1"/>
  <c r="J8" i="60"/>
  <c r="N64" i="62" s="1"/>
  <c r="E12" i="60"/>
  <c r="I72" i="62" s="1"/>
  <c r="K8" i="60"/>
  <c r="O64" i="62" s="1"/>
  <c r="K9" i="60"/>
  <c r="O66" i="62" s="1"/>
  <c r="D9" i="60"/>
  <c r="H66" i="62" s="1"/>
  <c r="E8" i="60"/>
  <c r="I64" i="62" s="1"/>
  <c r="F10" i="60"/>
  <c r="J68" i="62" s="1"/>
  <c r="G11" i="60"/>
  <c r="K70" i="62" s="1"/>
  <c r="F8" i="60"/>
  <c r="J64" i="62" s="1"/>
  <c r="G10" i="60"/>
  <c r="K68" i="62" s="1"/>
  <c r="D70" i="62"/>
  <c r="H11" i="60"/>
  <c r="L70" i="62" s="1"/>
  <c r="E72" i="62"/>
  <c r="I12" i="60"/>
  <c r="M72" i="62" s="1"/>
  <c r="D66" i="62"/>
  <c r="D12" i="60"/>
  <c r="H72" i="62" s="1"/>
  <c r="F64" i="62"/>
  <c r="D11" i="60"/>
  <c r="H70" i="62" s="1"/>
  <c r="F66" i="62"/>
  <c r="D10" i="60"/>
  <c r="H68" i="62" s="1"/>
  <c r="G66" i="62"/>
  <c r="D8" i="60"/>
  <c r="H64" i="62" s="1"/>
  <c r="E10" i="60"/>
  <c r="I68" i="62" s="1"/>
  <c r="F11" i="60"/>
  <c r="J70" i="62" s="1"/>
  <c r="P66" i="62"/>
  <c r="H12" i="60"/>
  <c r="L72" i="62" s="1"/>
  <c r="D68" i="62"/>
  <c r="H10" i="60"/>
  <c r="L68" i="62" s="1"/>
  <c r="E70" i="62"/>
  <c r="I11" i="60"/>
  <c r="M70" i="62" s="1"/>
  <c r="F72" i="62"/>
  <c r="J12" i="60"/>
  <c r="N72" i="62" s="1"/>
  <c r="I8" i="60"/>
  <c r="M64" i="62" s="1"/>
  <c r="I9" i="60"/>
  <c r="M66" i="62" s="1"/>
  <c r="P70" i="62"/>
  <c r="G64" i="62"/>
  <c r="E11" i="60"/>
  <c r="I70" i="62" s="1"/>
  <c r="P64" i="62"/>
  <c r="S70" i="62"/>
  <c r="G12" i="60"/>
  <c r="K72" i="62" s="1"/>
  <c r="S68" i="62"/>
  <c r="D72" i="62"/>
  <c r="E9" i="60"/>
  <c r="I66" i="62" s="1"/>
  <c r="S64" i="62"/>
  <c r="S66" i="62"/>
  <c r="F9" i="60"/>
  <c r="J66" i="62" s="1"/>
  <c r="G8" i="60"/>
  <c r="K64" i="62" s="1"/>
  <c r="G9" i="60"/>
  <c r="K66" i="62" s="1"/>
  <c r="D64" i="62"/>
  <c r="H8" i="60"/>
  <c r="L64" i="62" s="1"/>
  <c r="E68" i="62"/>
  <c r="I10" i="60"/>
  <c r="M68" i="62" s="1"/>
  <c r="F70" i="62"/>
  <c r="J11" i="60"/>
  <c r="N70" i="62" s="1"/>
  <c r="G72" i="62"/>
  <c r="K12" i="60"/>
  <c r="O72" i="62" s="1"/>
  <c r="F68" i="62"/>
  <c r="P64" i="20" l="1"/>
  <c r="P62" i="20"/>
  <c r="P61" i="20"/>
  <c r="P57" i="20"/>
  <c r="M59" i="20" l="1"/>
  <c r="M30" i="20" s="1"/>
  <c r="M60" i="20"/>
  <c r="M61" i="20"/>
  <c r="M62" i="20"/>
  <c r="M63" i="20"/>
  <c r="M58" i="20"/>
  <c r="M28" i="20" l="1"/>
  <c r="M29" i="20"/>
  <c r="M31" i="20"/>
  <c r="M32" i="20"/>
  <c r="M33" i="20"/>
  <c r="M34" i="20"/>
  <c r="S49" i="58" l="1"/>
  <c r="S46" i="58"/>
  <c r="S48" i="58"/>
  <c r="S50" i="58"/>
  <c r="M9" i="9"/>
  <c r="P8" i="9"/>
  <c r="P10" i="9"/>
  <c r="P11" i="9"/>
  <c r="P12" i="9"/>
  <c r="K12" i="10" l="1"/>
  <c r="L12" i="10"/>
  <c r="K11" i="10"/>
  <c r="L11" i="10"/>
  <c r="L40" i="20" l="1"/>
  <c r="L39" i="20"/>
  <c r="L38" i="20"/>
  <c r="L37" i="20"/>
  <c r="L36" i="20"/>
  <c r="K40" i="20"/>
  <c r="K39" i="20"/>
  <c r="K38" i="20"/>
  <c r="K37" i="20"/>
  <c r="K36" i="20"/>
  <c r="D26" i="10"/>
  <c r="E26" i="10"/>
  <c r="F26" i="10"/>
  <c r="G26" i="10"/>
  <c r="H26" i="10"/>
  <c r="I26" i="10"/>
  <c r="I17" i="10" s="1"/>
  <c r="J26" i="10"/>
  <c r="J17" i="10" s="1"/>
  <c r="D27" i="10"/>
  <c r="E27" i="10"/>
  <c r="F27" i="10"/>
  <c r="G27" i="10"/>
  <c r="H27" i="10"/>
  <c r="I27" i="10"/>
  <c r="I16" i="10" s="1"/>
  <c r="J27" i="10"/>
  <c r="L26" i="10"/>
  <c r="P45" i="59"/>
  <c r="K27" i="10"/>
  <c r="K26" i="10"/>
  <c r="L17" i="32"/>
  <c r="L16" i="32"/>
  <c r="L15" i="32"/>
  <c r="L14" i="32"/>
  <c r="K17" i="32"/>
  <c r="K16" i="32"/>
  <c r="K15" i="32"/>
  <c r="K14" i="32"/>
  <c r="L9" i="9"/>
  <c r="K16" i="10" l="1"/>
  <c r="O45" i="59" s="1"/>
  <c r="J16" i="10"/>
  <c r="N45" i="59" s="1"/>
  <c r="L8" i="32"/>
  <c r="P51" i="58" s="1"/>
  <c r="L17" i="10"/>
  <c r="K8" i="32"/>
  <c r="O51" i="58" s="1"/>
  <c r="K17" i="10"/>
  <c r="O47" i="59" s="1"/>
  <c r="P47" i="59"/>
  <c r="K20" i="45"/>
  <c r="K19" i="45"/>
  <c r="K18" i="45"/>
  <c r="O52" i="59" s="1"/>
  <c r="K17" i="45"/>
  <c r="O51" i="59" s="1"/>
  <c r="K16" i="45"/>
  <c r="K10" i="10"/>
  <c r="K9" i="10"/>
  <c r="K8" i="10"/>
  <c r="K19" i="43"/>
  <c r="O50" i="58" s="1"/>
  <c r="K18" i="43"/>
  <c r="K17" i="43"/>
  <c r="O48" i="58" s="1"/>
  <c r="K16" i="43"/>
  <c r="O46" i="58" s="1"/>
  <c r="K12" i="43"/>
  <c r="K11" i="43"/>
  <c r="K10" i="43"/>
  <c r="O49" i="58" s="1"/>
  <c r="K9" i="43"/>
  <c r="K8" i="43"/>
  <c r="P52" i="55"/>
  <c r="L18" i="9"/>
  <c r="P50" i="55" s="1"/>
  <c r="P48" i="55"/>
  <c r="L16" i="9"/>
  <c r="P46" i="55" s="1"/>
  <c r="L12" i="9"/>
  <c r="L11" i="9"/>
  <c r="L10" i="9"/>
  <c r="L8" i="9"/>
  <c r="L64" i="20"/>
  <c r="L35" i="20" s="1"/>
  <c r="L63" i="20"/>
  <c r="L34" i="20" s="1"/>
  <c r="L62" i="20"/>
  <c r="L33" i="20" s="1"/>
  <c r="L61" i="20"/>
  <c r="L32" i="20" s="1"/>
  <c r="L60" i="20"/>
  <c r="L31" i="20" s="1"/>
  <c r="L59" i="20"/>
  <c r="L30" i="20" s="1"/>
  <c r="L58" i="20"/>
  <c r="L29" i="20" s="1"/>
  <c r="L57" i="20"/>
  <c r="L28" i="20" s="1"/>
  <c r="G20" i="45" l="1"/>
  <c r="G15" i="32"/>
  <c r="G16" i="32"/>
  <c r="G17" i="32"/>
  <c r="H17" i="32"/>
  <c r="F15" i="32"/>
  <c r="H15" i="32"/>
  <c r="I15" i="32"/>
  <c r="J15" i="32"/>
  <c r="F16" i="32"/>
  <c r="H16" i="32"/>
  <c r="I16" i="32"/>
  <c r="J16" i="32"/>
  <c r="F17" i="32"/>
  <c r="I17" i="32"/>
  <c r="J17" i="32"/>
  <c r="J20" i="45" l="1"/>
  <c r="J19" i="45"/>
  <c r="J18" i="45"/>
  <c r="N52" i="59" s="1"/>
  <c r="J17" i="45"/>
  <c r="N51" i="59" s="1"/>
  <c r="J16" i="45"/>
  <c r="J9" i="32"/>
  <c r="N52" i="58" s="1"/>
  <c r="J12" i="10"/>
  <c r="J11" i="10"/>
  <c r="J8" i="10"/>
  <c r="J9" i="10" l="1"/>
  <c r="J10" i="10"/>
  <c r="J8" i="32"/>
  <c r="N51" i="58" s="1"/>
  <c r="N47" i="59"/>
  <c r="J14" i="32"/>
  <c r="J19" i="43"/>
  <c r="N50" i="58" s="1"/>
  <c r="J18" i="43"/>
  <c r="J17" i="43"/>
  <c r="N48" i="58" s="1"/>
  <c r="J16" i="43"/>
  <c r="N46" i="58" s="1"/>
  <c r="J12" i="43"/>
  <c r="J11" i="43"/>
  <c r="J10" i="43"/>
  <c r="N49" i="58" s="1"/>
  <c r="J9" i="43"/>
  <c r="J8" i="43"/>
  <c r="J19" i="9"/>
  <c r="N52" i="55" s="1"/>
  <c r="J18" i="9"/>
  <c r="N50" i="55" s="1"/>
  <c r="J17" i="9"/>
  <c r="N48" i="55" s="1"/>
  <c r="J16" i="9"/>
  <c r="N46" i="55" s="1"/>
  <c r="J12" i="9"/>
  <c r="J11" i="9"/>
  <c r="J10" i="9"/>
  <c r="J8" i="9"/>
  <c r="K64" i="20" l="1"/>
  <c r="K35" i="20" s="1"/>
  <c r="K63" i="20"/>
  <c r="K34" i="20" s="1"/>
  <c r="K62" i="20"/>
  <c r="K33" i="20" s="1"/>
  <c r="K61" i="20"/>
  <c r="K32" i="20" s="1"/>
  <c r="K60" i="20"/>
  <c r="K31" i="20" s="1"/>
  <c r="K59" i="20"/>
  <c r="K30" i="20" s="1"/>
  <c r="K58" i="20"/>
  <c r="K29" i="20" s="1"/>
  <c r="K57" i="20"/>
  <c r="K28" i="20" s="1"/>
  <c r="J64" i="20" l="1"/>
  <c r="J35" i="20" s="1"/>
  <c r="J63" i="20"/>
  <c r="J34" i="20" s="1"/>
  <c r="J62" i="20"/>
  <c r="J33" i="20" s="1"/>
  <c r="J61" i="20"/>
  <c r="J32" i="20" s="1"/>
  <c r="J60" i="20"/>
  <c r="J31" i="20" s="1"/>
  <c r="J59" i="20"/>
  <c r="J30" i="20" s="1"/>
  <c r="J58" i="20"/>
  <c r="J29" i="20" s="1"/>
  <c r="J57" i="20"/>
  <c r="J28" i="20" s="1"/>
  <c r="J40" i="20"/>
  <c r="J39" i="20"/>
  <c r="J38" i="20"/>
  <c r="J37" i="20"/>
  <c r="J36" i="20"/>
  <c r="K16" i="9" l="1"/>
  <c r="O46" i="55" s="1"/>
  <c r="L16" i="45" l="1"/>
  <c r="L17" i="45"/>
  <c r="P51" i="59" s="1"/>
  <c r="L18" i="45"/>
  <c r="P52" i="59" s="1"/>
  <c r="L19" i="45"/>
  <c r="L20" i="45"/>
  <c r="L8" i="10"/>
  <c r="L9" i="10"/>
  <c r="L10" i="10"/>
  <c r="L8" i="43"/>
  <c r="L9" i="43"/>
  <c r="L10" i="43"/>
  <c r="P49" i="58" s="1"/>
  <c r="L11" i="43"/>
  <c r="L12" i="43"/>
  <c r="L16" i="43"/>
  <c r="P46" i="58" s="1"/>
  <c r="L17" i="43"/>
  <c r="P48" i="58" s="1"/>
  <c r="L18" i="43"/>
  <c r="L19" i="43"/>
  <c r="P50" i="58" s="1"/>
  <c r="M8" i="9" l="1"/>
  <c r="M10" i="9"/>
  <c r="M11" i="9"/>
  <c r="M12" i="9"/>
  <c r="Q48" i="55"/>
  <c r="Q50" i="55"/>
  <c r="Q52" i="55"/>
  <c r="K18" i="9" l="1"/>
  <c r="O50" i="55" s="1"/>
  <c r="F19" i="45"/>
  <c r="I19" i="43"/>
  <c r="M50" i="58" s="1"/>
  <c r="G19" i="43"/>
  <c r="K50" i="58" s="1"/>
  <c r="H19" i="43"/>
  <c r="L50" i="58" s="1"/>
  <c r="I19" i="45"/>
  <c r="I18" i="45"/>
  <c r="M52" i="59" s="1"/>
  <c r="I17" i="45"/>
  <c r="M51" i="59" s="1"/>
  <c r="H18" i="45"/>
  <c r="L52" i="59" s="1"/>
  <c r="H17" i="45"/>
  <c r="L51" i="59" s="1"/>
  <c r="H16" i="45"/>
  <c r="I9" i="32"/>
  <c r="M52" i="58" s="1"/>
  <c r="I14" i="32"/>
  <c r="M45" i="59"/>
  <c r="M47" i="59"/>
  <c r="I12" i="10"/>
  <c r="I11" i="10"/>
  <c r="H16" i="10"/>
  <c r="L45" i="59" s="1"/>
  <c r="H8" i="32"/>
  <c r="L51" i="58" s="1"/>
  <c r="H12" i="10"/>
  <c r="H11" i="10"/>
  <c r="H8" i="10"/>
  <c r="H14" i="32"/>
  <c r="H9" i="32"/>
  <c r="L52" i="58" s="1"/>
  <c r="H18" i="43"/>
  <c r="H17" i="43"/>
  <c r="L48" i="58" s="1"/>
  <c r="H16" i="43"/>
  <c r="L46" i="58" s="1"/>
  <c r="H12" i="43"/>
  <c r="H11" i="43"/>
  <c r="H10" i="43"/>
  <c r="L49" i="58" s="1"/>
  <c r="H9" i="43"/>
  <c r="H8" i="43"/>
  <c r="I19" i="9"/>
  <c r="M52" i="55" s="1"/>
  <c r="I18" i="9"/>
  <c r="M50" i="55" s="1"/>
  <c r="I17" i="9"/>
  <c r="M48" i="55" s="1"/>
  <c r="I16" i="9"/>
  <c r="M46" i="55" s="1"/>
  <c r="I12" i="9"/>
  <c r="I11" i="9"/>
  <c r="I10" i="9"/>
  <c r="I9" i="9"/>
  <c r="I8" i="9"/>
  <c r="I40" i="20"/>
  <c r="I39" i="20"/>
  <c r="H39" i="20"/>
  <c r="H40" i="20"/>
  <c r="I38" i="20"/>
  <c r="I37" i="20"/>
  <c r="I36" i="20"/>
  <c r="H38" i="20"/>
  <c r="H37" i="20"/>
  <c r="H36" i="20"/>
  <c r="I57" i="20"/>
  <c r="I28" i="20" s="1"/>
  <c r="I64" i="20"/>
  <c r="I35" i="20" s="1"/>
  <c r="I63" i="20"/>
  <c r="I34" i="20" s="1"/>
  <c r="I62" i="20"/>
  <c r="I33" i="20" s="1"/>
  <c r="I61" i="20"/>
  <c r="I32" i="20" s="1"/>
  <c r="I60" i="20"/>
  <c r="I31" i="20" s="1"/>
  <c r="I59" i="20"/>
  <c r="I30" i="20" s="1"/>
  <c r="I58" i="20"/>
  <c r="I29" i="20" s="1"/>
  <c r="F58" i="20"/>
  <c r="F29" i="20" s="1"/>
  <c r="I18" i="43"/>
  <c r="I17" i="43"/>
  <c r="M48" i="58" s="1"/>
  <c r="I16" i="43"/>
  <c r="M46" i="58" s="1"/>
  <c r="C45" i="59"/>
  <c r="K19" i="9"/>
  <c r="O52" i="55" s="1"/>
  <c r="K17" i="9"/>
  <c r="O48" i="55" s="1"/>
  <c r="K12" i="9"/>
  <c r="K11" i="9"/>
  <c r="K10" i="9"/>
  <c r="K8" i="9"/>
  <c r="I16" i="45"/>
  <c r="G16" i="45"/>
  <c r="I20" i="45"/>
  <c r="I8" i="10"/>
  <c r="I12" i="43"/>
  <c r="I11" i="43"/>
  <c r="I10" i="43"/>
  <c r="M49" i="58" s="1"/>
  <c r="I9" i="43"/>
  <c r="I8" i="43"/>
  <c r="H19" i="9"/>
  <c r="L52" i="55" s="1"/>
  <c r="H18" i="9"/>
  <c r="L50" i="55" s="1"/>
  <c r="H17" i="9"/>
  <c r="L48" i="55" s="1"/>
  <c r="H16" i="9"/>
  <c r="L46" i="55" s="1"/>
  <c r="H57" i="20"/>
  <c r="H28" i="20" s="1"/>
  <c r="H64" i="20"/>
  <c r="H35" i="20" s="1"/>
  <c r="H63" i="20"/>
  <c r="H34" i="20" s="1"/>
  <c r="H62" i="20"/>
  <c r="H33" i="20" s="1"/>
  <c r="H61" i="20"/>
  <c r="H32" i="20" s="1"/>
  <c r="H60" i="20"/>
  <c r="H31" i="20" s="1"/>
  <c r="H59" i="20"/>
  <c r="H30" i="20" s="1"/>
  <c r="H58" i="20"/>
  <c r="H29" i="20" s="1"/>
  <c r="G57" i="20"/>
  <c r="G28" i="20" s="1"/>
  <c r="F20" i="45"/>
  <c r="G18" i="45"/>
  <c r="K52" i="59" s="1"/>
  <c r="F18" i="45"/>
  <c r="J52" i="59" s="1"/>
  <c r="G17" i="45"/>
  <c r="K51" i="59" s="1"/>
  <c r="F17" i="45"/>
  <c r="J51" i="59" s="1"/>
  <c r="G39" i="20"/>
  <c r="G36" i="20"/>
  <c r="G40" i="20"/>
  <c r="G38" i="20"/>
  <c r="G37" i="20"/>
  <c r="G9" i="32"/>
  <c r="K52" i="58" s="1"/>
  <c r="E20" i="45"/>
  <c r="D20" i="45"/>
  <c r="E19" i="45"/>
  <c r="D19" i="45"/>
  <c r="E18" i="45"/>
  <c r="I52" i="59" s="1"/>
  <c r="D18" i="45"/>
  <c r="H52" i="59" s="1"/>
  <c r="G52" i="59"/>
  <c r="F52" i="59"/>
  <c r="E52" i="59"/>
  <c r="D52" i="59"/>
  <c r="C52" i="59"/>
  <c r="E17" i="45"/>
  <c r="I51" i="59" s="1"/>
  <c r="D17" i="45"/>
  <c r="H51" i="59" s="1"/>
  <c r="G51" i="59"/>
  <c r="F51" i="59"/>
  <c r="E51" i="59"/>
  <c r="D51" i="59"/>
  <c r="C51" i="59"/>
  <c r="F16" i="45"/>
  <c r="E16" i="45"/>
  <c r="D16" i="45"/>
  <c r="G16" i="10"/>
  <c r="K45" i="59" s="1"/>
  <c r="G17" i="10"/>
  <c r="K47" i="59" s="1"/>
  <c r="G8" i="10"/>
  <c r="F16" i="10"/>
  <c r="J45" i="59" s="1"/>
  <c r="E10" i="10"/>
  <c r="D10" i="10"/>
  <c r="F45" i="59"/>
  <c r="D45" i="59"/>
  <c r="F17" i="10"/>
  <c r="J47" i="59" s="1"/>
  <c r="E8" i="32"/>
  <c r="I51" i="58" s="1"/>
  <c r="D8" i="32"/>
  <c r="H51" i="58" s="1"/>
  <c r="G47" i="59"/>
  <c r="F47" i="59"/>
  <c r="E47" i="59"/>
  <c r="G12" i="10"/>
  <c r="F12" i="10"/>
  <c r="E12" i="10"/>
  <c r="D12" i="10"/>
  <c r="G11" i="10"/>
  <c r="F11" i="10"/>
  <c r="E11" i="10"/>
  <c r="D11" i="10"/>
  <c r="F8" i="10"/>
  <c r="E8" i="10"/>
  <c r="D8" i="10"/>
  <c r="E17" i="32"/>
  <c r="D17" i="32"/>
  <c r="E16" i="32"/>
  <c r="D16" i="32"/>
  <c r="E15" i="32"/>
  <c r="D15" i="32"/>
  <c r="G14" i="32"/>
  <c r="F14" i="32"/>
  <c r="E14" i="32"/>
  <c r="D14" i="32"/>
  <c r="F9" i="32"/>
  <c r="J52" i="58" s="1"/>
  <c r="E9" i="32"/>
  <c r="I52" i="58" s="1"/>
  <c r="D9" i="32"/>
  <c r="H52" i="58" s="1"/>
  <c r="G52" i="58"/>
  <c r="F52" i="58"/>
  <c r="E52" i="58"/>
  <c r="D52" i="58"/>
  <c r="C52" i="58"/>
  <c r="G8" i="43"/>
  <c r="F19" i="43"/>
  <c r="J50" i="58" s="1"/>
  <c r="E19" i="43"/>
  <c r="I50" i="58" s="1"/>
  <c r="H50" i="58"/>
  <c r="G50" i="58"/>
  <c r="F50" i="58"/>
  <c r="E50" i="58"/>
  <c r="D50" i="58"/>
  <c r="C50" i="58"/>
  <c r="F18" i="43"/>
  <c r="E18" i="43"/>
  <c r="F17" i="43"/>
  <c r="J48" i="58" s="1"/>
  <c r="E17" i="43"/>
  <c r="I48" i="58" s="1"/>
  <c r="H48" i="58"/>
  <c r="G48" i="58"/>
  <c r="F48" i="58"/>
  <c r="E48" i="58"/>
  <c r="D48" i="58"/>
  <c r="C48" i="58"/>
  <c r="F16" i="43"/>
  <c r="J46" i="58" s="1"/>
  <c r="E16" i="43"/>
  <c r="I46" i="58" s="1"/>
  <c r="H46" i="58"/>
  <c r="G46" i="58"/>
  <c r="F46" i="58"/>
  <c r="E46" i="58"/>
  <c r="D46" i="58"/>
  <c r="C46" i="58"/>
  <c r="F12" i="43"/>
  <c r="E12" i="43"/>
  <c r="F11" i="43"/>
  <c r="E11" i="43"/>
  <c r="F10" i="43"/>
  <c r="J49" i="58" s="1"/>
  <c r="E10" i="43"/>
  <c r="I49" i="58" s="1"/>
  <c r="H49" i="58"/>
  <c r="G49" i="58"/>
  <c r="F49" i="58"/>
  <c r="E49" i="58"/>
  <c r="D49" i="58"/>
  <c r="C49" i="58"/>
  <c r="F9" i="43"/>
  <c r="E9" i="43"/>
  <c r="F8" i="43"/>
  <c r="E8" i="43"/>
  <c r="G19" i="9"/>
  <c r="K52" i="55" s="1"/>
  <c r="F19" i="9"/>
  <c r="J52" i="55" s="1"/>
  <c r="E19" i="9"/>
  <c r="I52" i="55" s="1"/>
  <c r="D19" i="9"/>
  <c r="H52" i="55" s="1"/>
  <c r="G52" i="55"/>
  <c r="F52" i="55"/>
  <c r="E52" i="55"/>
  <c r="D52" i="55"/>
  <c r="C52" i="55"/>
  <c r="G18" i="9"/>
  <c r="K50" i="55" s="1"/>
  <c r="F18" i="9"/>
  <c r="J50" i="55" s="1"/>
  <c r="E18" i="9"/>
  <c r="I50" i="55" s="1"/>
  <c r="D18" i="9"/>
  <c r="H50" i="55" s="1"/>
  <c r="G50" i="55"/>
  <c r="F50" i="55"/>
  <c r="E50" i="55"/>
  <c r="D50" i="55"/>
  <c r="C50" i="55"/>
  <c r="G17" i="9"/>
  <c r="K48" i="55" s="1"/>
  <c r="F17" i="9"/>
  <c r="J48" i="55" s="1"/>
  <c r="E17" i="9"/>
  <c r="I48" i="55" s="1"/>
  <c r="D17" i="9"/>
  <c r="H48" i="55" s="1"/>
  <c r="G48" i="55"/>
  <c r="F48" i="55"/>
  <c r="E48" i="55"/>
  <c r="D48" i="55"/>
  <c r="C48" i="55"/>
  <c r="G16" i="9"/>
  <c r="K46" i="55" s="1"/>
  <c r="F16" i="9"/>
  <c r="J46" i="55" s="1"/>
  <c r="E16" i="9"/>
  <c r="I46" i="55" s="1"/>
  <c r="D16" i="9"/>
  <c r="H46" i="55" s="1"/>
  <c r="G46" i="55"/>
  <c r="F46" i="55"/>
  <c r="E46" i="55"/>
  <c r="D46" i="55"/>
  <c r="C46" i="55"/>
  <c r="G12" i="9"/>
  <c r="F12" i="9"/>
  <c r="E12" i="9"/>
  <c r="D12" i="9"/>
  <c r="G11" i="9"/>
  <c r="F11" i="9"/>
  <c r="E11" i="9"/>
  <c r="D11" i="9"/>
  <c r="G10" i="9"/>
  <c r="F10" i="9"/>
  <c r="E10" i="9"/>
  <c r="D10" i="9"/>
  <c r="G9" i="9"/>
  <c r="F9" i="9"/>
  <c r="E9" i="9"/>
  <c r="D9" i="9"/>
  <c r="G8" i="9"/>
  <c r="F8" i="9"/>
  <c r="E8" i="9"/>
  <c r="D8" i="9"/>
  <c r="G64" i="20"/>
  <c r="G35" i="20" s="1"/>
  <c r="F64" i="20"/>
  <c r="F35" i="20" s="1"/>
  <c r="E64" i="20"/>
  <c r="E35" i="20" s="1"/>
  <c r="D64" i="20"/>
  <c r="D35" i="20" s="1"/>
  <c r="G63" i="20"/>
  <c r="G34" i="20" s="1"/>
  <c r="F63" i="20"/>
  <c r="F34" i="20" s="1"/>
  <c r="E63" i="20"/>
  <c r="E34" i="20" s="1"/>
  <c r="D63" i="20"/>
  <c r="D34" i="20" s="1"/>
  <c r="G62" i="20"/>
  <c r="G33" i="20" s="1"/>
  <c r="F62" i="20"/>
  <c r="F33" i="20" s="1"/>
  <c r="E62" i="20"/>
  <c r="E33" i="20" s="1"/>
  <c r="D62" i="20"/>
  <c r="D33" i="20" s="1"/>
  <c r="G61" i="20"/>
  <c r="G32" i="20" s="1"/>
  <c r="F61" i="20"/>
  <c r="F32" i="20" s="1"/>
  <c r="E61" i="20"/>
  <c r="E32" i="20" s="1"/>
  <c r="D61" i="20"/>
  <c r="D32" i="20" s="1"/>
  <c r="G60" i="20"/>
  <c r="G31" i="20" s="1"/>
  <c r="F60" i="20"/>
  <c r="F31" i="20" s="1"/>
  <c r="E60" i="20"/>
  <c r="E31" i="20" s="1"/>
  <c r="D60" i="20"/>
  <c r="D31" i="20" s="1"/>
  <c r="G59" i="20"/>
  <c r="G30" i="20" s="1"/>
  <c r="F59" i="20"/>
  <c r="F30" i="20" s="1"/>
  <c r="E59" i="20"/>
  <c r="E30" i="20" s="1"/>
  <c r="D59" i="20"/>
  <c r="D30" i="20" s="1"/>
  <c r="G58" i="20"/>
  <c r="G29" i="20" s="1"/>
  <c r="E58" i="20"/>
  <c r="E29" i="20" s="1"/>
  <c r="D58" i="20"/>
  <c r="D29" i="20" s="1"/>
  <c r="F57" i="20"/>
  <c r="F28" i="20" s="1"/>
  <c r="E57" i="20"/>
  <c r="E28" i="20" s="1"/>
  <c r="D57" i="20"/>
  <c r="D28" i="20" s="1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G9" i="43"/>
  <c r="G10" i="43"/>
  <c r="K49" i="58" s="1"/>
  <c r="G11" i="43"/>
  <c r="G12" i="43"/>
  <c r="G16" i="43"/>
  <c r="K46" i="58" s="1"/>
  <c r="G17" i="43"/>
  <c r="K48" i="58" s="1"/>
  <c r="G18" i="43"/>
  <c r="H8" i="9"/>
  <c r="H9" i="9"/>
  <c r="H10" i="9"/>
  <c r="H11" i="9"/>
  <c r="H12" i="9"/>
  <c r="H10" i="10" l="1"/>
  <c r="I10" i="10"/>
  <c r="C51" i="58"/>
  <c r="G45" i="59"/>
  <c r="E16" i="10"/>
  <c r="I45" i="59" s="1"/>
  <c r="D16" i="10"/>
  <c r="H45" i="59" s="1"/>
  <c r="C47" i="59"/>
  <c r="D17" i="10"/>
  <c r="H47" i="59" s="1"/>
  <c r="F10" i="10"/>
  <c r="I9" i="10"/>
  <c r="G51" i="58"/>
  <c r="I8" i="32"/>
  <c r="M51" i="58" s="1"/>
  <c r="H9" i="10"/>
  <c r="H17" i="10"/>
  <c r="L47" i="59" s="1"/>
  <c r="G9" i="10"/>
  <c r="D47" i="59"/>
  <c r="F8" i="32"/>
  <c r="J51" i="58" s="1"/>
  <c r="F51" i="58"/>
  <c r="D51" i="58"/>
  <c r="G8" i="32"/>
  <c r="K51" i="58" s="1"/>
  <c r="D9" i="10"/>
  <c r="F9" i="10"/>
  <c r="G10" i="10"/>
  <c r="E17" i="10"/>
  <c r="I47" i="59" s="1"/>
  <c r="E45" i="59"/>
  <c r="E9" i="10"/>
  <c r="E51" i="58"/>
</calcChain>
</file>

<file path=xl/sharedStrings.xml><?xml version="1.0" encoding="utf-8"?>
<sst xmlns="http://schemas.openxmlformats.org/spreadsheetml/2006/main" count="1720" uniqueCount="667">
  <si>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</si>
  <si>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</si>
  <si>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</si>
  <si>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</si>
  <si>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</si>
  <si>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</si>
  <si>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</si>
  <si>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</si>
  <si>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</si>
  <si>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</si>
  <si>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</si>
  <si>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Increase (Decrease) in Reserve for Directors' Retirement Benefits</t>
    <phoneticPr fontId="2"/>
  </si>
  <si>
    <t>固定資産処分損益（差益：△）</t>
    <rPh sb="7" eb="8">
      <t>エキ</t>
    </rPh>
    <rPh sb="9" eb="11">
      <t>サエキ</t>
    </rPh>
    <phoneticPr fontId="2"/>
  </si>
  <si>
    <t>固定資産売却損益（差益：△）</t>
    <rPh sb="6" eb="8">
      <t>ソンエキ</t>
    </rPh>
    <phoneticPr fontId="2"/>
  </si>
  <si>
    <t>ソフトウェア評価損益（差益：△）</t>
    <rPh sb="6" eb="8">
      <t>ヒョウカ</t>
    </rPh>
    <rPh sb="8" eb="9">
      <t>ソン</t>
    </rPh>
    <rPh sb="9" eb="10">
      <t>エキ</t>
    </rPh>
    <rPh sb="11" eb="13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</si>
  <si>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</si>
  <si>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</si>
  <si>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</si>
  <si>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</si>
  <si>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</si>
  <si>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</si>
  <si>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</si>
  <si>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</si>
  <si>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</si>
  <si>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</si>
  <si>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</si>
  <si>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</si>
  <si>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</si>
  <si>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</si>
  <si>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</si>
  <si>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</si>
  <si>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</si>
  <si>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</si>
  <si>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</si>
  <si>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</si>
  <si>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</si>
  <si>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</si>
  <si>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</si>
  <si>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</si>
  <si>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</si>
  <si>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</si>
  <si>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</si>
  <si>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</si>
  <si>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</si>
  <si>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</si>
  <si>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</si>
  <si>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</si>
  <si>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</si>
  <si>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</si>
  <si>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</si>
  <si>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</si>
  <si>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</si>
  <si>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</si>
  <si>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</si>
  <si>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</si>
  <si>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</si>
  <si>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</si>
  <si>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</si>
  <si>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</si>
  <si>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</si>
  <si>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</si>
  <si>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Shareholders' Equity</t>
    <phoneticPr fontId="2"/>
  </si>
  <si>
    <t>Total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</si>
  <si>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</si>
  <si>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</si>
  <si>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</si>
  <si>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</si>
  <si>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</si>
  <si>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</si>
  <si>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</si>
  <si>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</si>
  <si>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</si>
  <si>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</si>
  <si>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</si>
  <si>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</si>
  <si>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</si>
  <si>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</si>
  <si>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</si>
  <si>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</si>
  <si>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</si>
  <si>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</si>
  <si>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</si>
  <si>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</si>
  <si>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</si>
  <si>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</si>
  <si>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</si>
  <si>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</si>
  <si>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</si>
  <si>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</si>
  <si>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</si>
  <si>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</si>
  <si>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</si>
  <si>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</si>
  <si>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</si>
  <si>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</si>
  <si>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</si>
  <si>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</si>
  <si>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</si>
  <si>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</si>
  <si>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</si>
  <si>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</si>
  <si>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</si>
  <si>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</si>
  <si>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</si>
  <si>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</si>
  <si>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</si>
  <si>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</si>
  <si>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</si>
  <si>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</si>
  <si>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</si>
  <si>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</si>
  <si>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</si>
  <si>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</si>
  <si>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</si>
  <si>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</si>
  <si>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</si>
  <si>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</si>
  <si>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</si>
  <si>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</si>
  <si>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</si>
  <si>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</si>
  <si>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</si>
  <si>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</si>
  <si>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</si>
  <si>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</si>
  <si>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</si>
  <si>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</si>
  <si>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</si>
  <si>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</si>
  <si>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</si>
  <si>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</si>
  <si>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</si>
  <si>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</si>
  <si>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</si>
  <si>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</si>
  <si>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</si>
  <si>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</si>
  <si>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</si>
  <si>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</si>
  <si>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</si>
  <si>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</si>
  <si>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</si>
  <si>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</si>
  <si>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</si>
  <si>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</si>
  <si>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</si>
  <si>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</si>
  <si>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</si>
  <si>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</si>
  <si>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</si>
  <si>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</si>
  <si>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</si>
  <si>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</si>
  <si>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</si>
  <si>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</si>
  <si>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</si>
  <si>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</si>
  <si>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</si>
  <si>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</si>
  <si>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</si>
  <si>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</si>
  <si>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</si>
  <si>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</si>
  <si>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</si>
  <si>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</si>
  <si>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</si>
  <si>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</si>
  <si>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</si>
  <si>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</si>
  <si>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</si>
  <si>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</si>
  <si>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</si>
  <si>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</si>
  <si>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</si>
  <si>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</si>
  <si>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</si>
  <si>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</si>
  <si>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</si>
  <si>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</si>
  <si>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</si>
  <si>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</si>
  <si>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</si>
  <si>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</si>
  <si>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</si>
  <si>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</si>
  <si>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</si>
  <si>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</si>
  <si>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</si>
  <si>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</si>
  <si>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</si>
  <si>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</si>
  <si>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</si>
  <si>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</si>
  <si>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</si>
  <si>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役員賞与の支払額</t>
    <rPh sb="0" eb="2">
      <t>ヤクイン</t>
    </rPh>
    <rPh sb="2" eb="4">
      <t>ショウヨ</t>
    </rPh>
    <rPh sb="5" eb="7">
      <t>シハライ</t>
    </rPh>
    <rPh sb="7" eb="8">
      <t>ガク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</si>
  <si>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</si>
  <si>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</si>
  <si>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</si>
  <si>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</si>
  <si>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</si>
  <si>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</si>
  <si>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</si>
  <si>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</si>
  <si>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</si>
  <si>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</si>
  <si>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</si>
  <si>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</si>
  <si>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</si>
  <si>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</si>
  <si>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</si>
  <si>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</si>
  <si>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</si>
  <si>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</si>
  <si>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</si>
  <si>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</si>
  <si>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</si>
  <si>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</si>
  <si>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</si>
  <si>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</si>
  <si>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</si>
  <si>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</si>
  <si>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</si>
  <si>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</si>
  <si>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</si>
  <si>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Directors' Bonuses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</si>
  <si>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</si>
  <si>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</si>
  <si>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</si>
  <si>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</si>
  <si>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</si>
  <si>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</si>
  <si>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</si>
  <si>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</si>
  <si>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</si>
  <si>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</si>
  <si>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</si>
  <si>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</si>
  <si>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</si>
  <si>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</si>
  <si>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</si>
  <si>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</si>
  <si>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</si>
  <si>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</si>
  <si>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</si>
  <si>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</si>
  <si>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</si>
  <si>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</si>
  <si>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</si>
  <si>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</si>
  <si>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</si>
  <si>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</si>
  <si>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</si>
  <si>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</si>
  <si>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</si>
  <si>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</si>
  <si>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</si>
  <si>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</si>
  <si>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</si>
  <si>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</si>
  <si>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</si>
  <si>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</si>
  <si>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</si>
  <si>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</si>
  <si>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</si>
  <si>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</si>
  <si>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</si>
  <si>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</si>
  <si>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</si>
  <si>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</si>
  <si>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</si>
  <si>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</si>
  <si>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</si>
  <si>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仕掛品</t>
    <rPh sb="0" eb="2">
      <t>シカカリ</t>
    </rPh>
    <rPh sb="2" eb="3">
      <t>ヒン</t>
    </rPh>
    <phoneticPr fontId="2"/>
  </si>
  <si>
    <t>Work in Prosess</t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</si>
  <si>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</si>
  <si>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</si>
  <si>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</si>
  <si>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</si>
  <si>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</si>
  <si>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</si>
  <si>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</si>
  <si>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</si>
  <si>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</si>
  <si>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</si>
  <si>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</si>
  <si>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</si>
  <si>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</si>
  <si>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</si>
  <si>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</si>
  <si>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</si>
  <si>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</si>
  <si>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</si>
  <si>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</si>
  <si>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－</t>
    <phoneticPr fontId="2"/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</si>
  <si>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</si>
  <si>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</si>
  <si>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</si>
  <si>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</si>
  <si>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</si>
  <si>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</si>
  <si>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</si>
  <si>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</si>
  <si>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</si>
  <si>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</si>
  <si>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</si>
  <si>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Loss (gain) on sales of Investment Securities</t>
    <phoneticPr fontId="2"/>
  </si>
  <si>
    <t>Provision of Reserve for Loss on Datacenter Relocation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</si>
  <si>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</si>
  <si>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</si>
  <si>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ゴルフ会員権評価損</t>
    <rPh sb="3" eb="6">
      <t>カイインケン</t>
    </rPh>
    <rPh sb="6" eb="8">
      <t>ヒョウカ</t>
    </rPh>
    <rPh sb="8" eb="9">
      <t>ソン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</si>
  <si>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</si>
  <si>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</si>
  <si>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</si>
  <si>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電話加入権評価損</t>
    <rPh sb="0" eb="2">
      <t>デンワ</t>
    </rPh>
    <rPh sb="2" eb="5">
      <t>カニュウケン</t>
    </rPh>
    <rPh sb="5" eb="7">
      <t>ヒョウカ</t>
    </rPh>
    <rPh sb="7" eb="8">
      <t>ソン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</si>
  <si>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</si>
  <si>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</si>
  <si>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</si>
  <si>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</si>
  <si>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</si>
  <si>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Loss on Golf-Club Membership</t>
    <phoneticPr fontId="2"/>
  </si>
  <si>
    <t>Loss on Right of Telephone</t>
    <phoneticPr fontId="2"/>
  </si>
  <si>
    <t>Increase (Decrease) in Reserve for Relocation of Datacenter</t>
    <phoneticPr fontId="2"/>
  </si>
  <si>
    <t>《IR担当窓口》</t>
    <phoneticPr fontId="29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</si>
  <si>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</si>
  <si>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</si>
  <si>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</si>
  <si>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</si>
  <si>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</si>
  <si>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</si>
  <si>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</si>
  <si>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</si>
  <si>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</si>
  <si>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</si>
  <si>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</si>
  <si>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</si>
  <si>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</si>
  <si>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</si>
  <si>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</si>
  <si>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</si>
  <si>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</si>
  <si>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</si>
  <si>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</si>
  <si>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</si>
  <si>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</si>
  <si>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</si>
  <si>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</si>
  <si>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</si>
  <si>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</si>
  <si>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</si>
  <si>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</si>
  <si>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</si>
  <si>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旧セグメント別売上高</t>
    <rPh sb="0" eb="1">
      <t>キュウ</t>
    </rPh>
    <rPh sb="6" eb="7">
      <t>ベツ</t>
    </rPh>
    <rPh sb="7" eb="9">
      <t>ウリアゲ</t>
    </rPh>
    <rPh sb="9" eb="10">
      <t>ダカ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</si>
  <si>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</si>
  <si>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Total Sales by Previous Segment</t>
    <phoneticPr fontId="2"/>
  </si>
  <si>
    <t>情報処理サービス</t>
    <rPh sb="0" eb="2">
      <t>ジョウホウ</t>
    </rPh>
    <rPh sb="2" eb="4">
      <t>ショリ</t>
    </rPh>
    <phoneticPr fontId="2"/>
  </si>
  <si>
    <t>システム開発</t>
    <rPh sb="4" eb="6">
      <t>カイハツ</t>
    </rPh>
    <phoneticPr fontId="2"/>
  </si>
  <si>
    <t>パッケージ販売</t>
    <rPh sb="5" eb="7">
      <t>ハンバイ</t>
    </rPh>
    <phoneticPr fontId="2"/>
  </si>
  <si>
    <t>システム・機器販売等</t>
    <rPh sb="5" eb="7">
      <t>キキ</t>
    </rPh>
    <rPh sb="7" eb="9">
      <t>ハンバイ</t>
    </rPh>
    <rPh sb="9" eb="10">
      <t>ナド</t>
    </rPh>
    <phoneticPr fontId="2"/>
  </si>
  <si>
    <t>システム構築・運用事業</t>
    <rPh sb="4" eb="6">
      <t>コウチク</t>
    </rPh>
    <rPh sb="7" eb="9">
      <t>ウンヨウ</t>
    </rPh>
    <rPh sb="9" eb="11">
      <t>ジギョウ</t>
    </rPh>
    <phoneticPr fontId="2"/>
  </si>
  <si>
    <t>パッケージ事業</t>
    <rPh sb="5" eb="7">
      <t>ジギョウ</t>
    </rPh>
    <phoneticPr fontId="2"/>
  </si>
  <si>
    <t>パッケージ付帯サービス</t>
    <rPh sb="5" eb="7">
      <t>フタイ</t>
    </rPh>
    <phoneticPr fontId="2"/>
  </si>
  <si>
    <t>Information Processing Service</t>
    <phoneticPr fontId="2"/>
  </si>
  <si>
    <t>System Development</t>
    <phoneticPr fontId="2"/>
  </si>
  <si>
    <t>Packaged Software Business</t>
    <phoneticPr fontId="2"/>
  </si>
  <si>
    <t>Sales of Packaged Software</t>
    <phoneticPr fontId="2"/>
  </si>
  <si>
    <t>Services with Packaged Software</t>
    <phoneticPr fontId="2"/>
  </si>
  <si>
    <t>Systems Construction and Operation Business</t>
    <phoneticPr fontId="2"/>
  </si>
  <si>
    <t>Sales of System and Equipment</t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</si>
  <si>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</si>
  <si>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</si>
  <si>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</si>
  <si>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△0</t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</si>
  <si>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</si>
  <si>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</si>
  <si>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</si>
  <si>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</si>
  <si>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</si>
  <si>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</si>
  <si>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</si>
  <si>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</si>
  <si>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</si>
  <si>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</si>
  <si>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役員退職慰労引当金の増減額（減少：△）</t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</si>
  <si>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</si>
  <si>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</si>
  <si>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</si>
  <si>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</si>
  <si>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</si>
  <si>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</si>
  <si>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</si>
  <si>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</si>
  <si>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</si>
  <si>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</si>
  <si>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</si>
  <si>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</si>
  <si>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</si>
  <si>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</si>
  <si>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</si>
  <si>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</si>
  <si>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</si>
  <si>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</si>
  <si>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</si>
  <si>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△ 0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</si>
  <si>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</si>
  <si>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－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</si>
  <si>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</si>
  <si>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</si>
  <si>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</si>
  <si>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</si>
  <si>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</si>
  <si>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</si>
  <si>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</si>
  <si>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</si>
  <si>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</si>
  <si>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</si>
  <si>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</si>
  <si>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</si>
  <si>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</si>
  <si>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</si>
  <si>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</si>
  <si>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</si>
  <si>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Total Liabilities, Non-controlling interests and Shareholders' Equity</t>
    <phoneticPr fontId="2"/>
  </si>
  <si>
    <t>負債、非支配株主持分及び資本合計</t>
    <rPh sb="3" eb="4">
      <t>ヒ</t>
    </rPh>
    <rPh sb="4" eb="6">
      <t>シハイ</t>
    </rPh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</si>
  <si>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</si>
  <si>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</si>
  <si>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</si>
  <si>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</si>
  <si>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</si>
  <si>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</si>
  <si>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</si>
  <si>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</si>
  <si>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</si>
  <si>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</si>
  <si>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</si>
  <si>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</si>
  <si>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</si>
  <si>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</si>
  <si>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</si>
  <si>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</si>
  <si>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-</t>
    <phoneticPr fontId="2"/>
  </si>
  <si>
    <t>Non-controlling interests</t>
    <phoneticPr fontId="2"/>
  </si>
  <si>
    <t>-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</si>
  <si>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</si>
  <si>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</si>
  <si>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</si>
  <si>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</si>
  <si>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</si>
  <si>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</si>
  <si>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</si>
  <si>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</si>
  <si>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</si>
  <si>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</si>
  <si>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</si>
  <si>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</si>
  <si>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</si>
  <si>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</si>
  <si>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</si>
  <si>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</si>
  <si>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</si>
  <si>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</si>
  <si>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</si>
  <si>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</si>
  <si>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</si>
  <si>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</si>
  <si>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</si>
  <si>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</si>
  <si>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</si>
  <si>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</si>
  <si>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</si>
  <si>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</si>
  <si>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</si>
  <si>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</si>
  <si>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</si>
  <si>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</si>
  <si>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</si>
  <si>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</si>
  <si>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</si>
  <si>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</si>
  <si>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Loss (gain) on Sales of Fixed Assets</t>
    <phoneticPr fontId="2"/>
  </si>
  <si>
    <t>Loss (gain) on Valuation of Software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</si>
  <si>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</si>
  <si>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</si>
  <si>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</si>
  <si>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</si>
  <si>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</si>
  <si>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</si>
  <si>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</si>
  <si>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</si>
  <si>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</si>
  <si>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</si>
  <si>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</si>
  <si>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</si>
  <si>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</si>
  <si>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</si>
  <si>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</si>
  <si>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</si>
  <si>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</si>
  <si>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－</t>
    <phoneticPr fontId="2"/>
  </si>
  <si>
    <t>-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</si>
  <si>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</si>
  <si>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</si>
  <si>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</si>
  <si>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</si>
  <si>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</si>
  <si>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</si>
  <si>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</si>
  <si>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</si>
  <si>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2013 1H</t>
  </si>
  <si>
    <t>2014 1H</t>
  </si>
  <si>
    <t>2015 1H</t>
  </si>
  <si>
    <t>2016 1H</t>
  </si>
  <si>
    <t>2017 1H</t>
  </si>
  <si>
    <t>Phone: 03-6370-2930</t>
    <phoneticPr fontId="2"/>
  </si>
  <si>
    <t>-</t>
    <phoneticPr fontId="2"/>
  </si>
  <si>
    <t>-</t>
    <phoneticPr fontId="2"/>
  </si>
  <si>
    <t>－</t>
    <phoneticPr fontId="2"/>
  </si>
  <si>
    <t>2018 2H</t>
    <phoneticPr fontId="2"/>
  </si>
  <si>
    <t>2019 2H</t>
    <phoneticPr fontId="2"/>
  </si>
  <si>
    <t>2020 1H</t>
  </si>
  <si>
    <t>2020 2H</t>
    <phoneticPr fontId="2"/>
  </si>
  <si>
    <t>2018 1H</t>
  </si>
  <si>
    <t>2019 1H</t>
  </si>
  <si>
    <t>資産除去債務会計基準の適用に伴う影響額</t>
    <phoneticPr fontId="2"/>
  </si>
  <si>
    <t>Loss on adjustment for changes of accounting standard for asset retirement obligations</t>
    <phoneticPr fontId="2"/>
  </si>
  <si>
    <t>Increase (Decrease) in provision for business liquidation loss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</si>
  <si>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</si>
  <si>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</si>
  <si>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</si>
  <si>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総資産</t>
    <rPh sb="0" eb="3">
      <t>ソウシサン</t>
    </rPh>
    <phoneticPr fontId="2"/>
  </si>
  <si>
    <t>Total Assets</t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</si>
  <si>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</si>
  <si>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Average Total Assets at Beginning and End of Year</t>
    <phoneticPr fontId="2"/>
  </si>
  <si>
    <t>2021 1H</t>
    <phoneticPr fontId="2"/>
  </si>
  <si>
    <t>2021 2H</t>
    <phoneticPr fontId="2"/>
  </si>
  <si>
    <t>HULFT</t>
  </si>
  <si>
    <t>Linkage</t>
  </si>
  <si>
    <t>流通ITサービス事業</t>
    <rPh sb="0" eb="2">
      <t>リュウツウ</t>
    </rPh>
    <rPh sb="8" eb="10">
      <t>ジギョウ</t>
    </rPh>
    <phoneticPr fontId="2"/>
  </si>
  <si>
    <t>Retail &amp; IT Service</t>
  </si>
  <si>
    <t>フィナンシャルITサービス事業</t>
  </si>
  <si>
    <t xml:space="preserve">Financial IT Service </t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</si>
  <si>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</si>
  <si>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</si>
  <si>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総資産利益率
[ROA]</t>
    <rPh sb="0" eb="3">
      <t>ソウシサン</t>
    </rPh>
    <rPh sb="3" eb="5">
      <t>リエキ</t>
    </rPh>
    <rPh sb="5" eb="6">
      <t>リツ</t>
    </rPh>
    <phoneticPr fontId="2"/>
  </si>
  <si>
    <t>1株当たり
当期純利益[EPS]</t>
    <phoneticPr fontId="2"/>
  </si>
  <si>
    <t>１株当たり
純資産額[BPS]</t>
    <phoneticPr fontId="2"/>
  </si>
  <si>
    <t>株価収益率
[PER]</t>
    <phoneticPr fontId="2"/>
  </si>
  <si>
    <t>株価純資産倍率
[PBR]</t>
    <phoneticPr fontId="2"/>
  </si>
  <si>
    <t>前受金</t>
    <rPh sb="0" eb="3">
      <t>マエウケキン</t>
    </rPh>
    <phoneticPr fontId="2"/>
  </si>
  <si>
    <t>事業整理損失引当金</t>
    <rPh sb="0" eb="4">
      <t>ジギョウセイリ</t>
    </rPh>
    <rPh sb="4" eb="6">
      <t>ソンシツ</t>
    </rPh>
    <rPh sb="6" eb="9">
      <t>ヒキアテキン</t>
    </rPh>
    <phoneticPr fontId="2"/>
  </si>
  <si>
    <t>Advances received</t>
  </si>
  <si>
    <t>Provision for loss on business liquidation</t>
  </si>
  <si>
    <t>△ 0</t>
    <phoneticPr fontId="2"/>
  </si>
  <si>
    <t>2022 1H</t>
  </si>
  <si>
    <t>2022 2H</t>
  </si>
  <si>
    <t>日立システムズ</t>
    <rPh sb="0" eb="2">
      <t>ヒタチ</t>
    </rPh>
    <phoneticPr fontId="2"/>
  </si>
  <si>
    <t>Hitachi Systems, Ltd.</t>
  </si>
  <si>
    <t>売掛金</t>
    <rPh sb="0" eb="3">
      <t>ウリカケキン</t>
    </rPh>
    <phoneticPr fontId="2"/>
  </si>
  <si>
    <t>契約資産</t>
    <rPh sb="0" eb="4">
      <t>ケイヤクシサン</t>
    </rPh>
    <phoneticPr fontId="2"/>
  </si>
  <si>
    <t>Notes and Accounts Receivable-trade</t>
    <phoneticPr fontId="2"/>
  </si>
  <si>
    <t>Accounts Receivable</t>
    <phoneticPr fontId="2"/>
  </si>
  <si>
    <t>Contract assets</t>
    <phoneticPr fontId="2"/>
  </si>
  <si>
    <t>＜１人当たり指標＞</t>
    <rPh sb="2" eb="4">
      <t>ヒトア</t>
    </rPh>
    <rPh sb="6" eb="8">
      <t>シヒョウ</t>
    </rPh>
    <phoneticPr fontId="2"/>
  </si>
  <si>
    <t>１人当たり売上高</t>
    <rPh sb="1" eb="2">
      <t>ヒト</t>
    </rPh>
    <rPh sb="2" eb="3">
      <t>ア</t>
    </rPh>
    <rPh sb="5" eb="8">
      <t>ウリアゲダカ</t>
    </rPh>
    <phoneticPr fontId="2"/>
  </si>
  <si>
    <t>１人当たり売上総利益</t>
    <rPh sb="1" eb="2">
      <t>ヒト</t>
    </rPh>
    <rPh sb="2" eb="3">
      <t>ア</t>
    </rPh>
    <rPh sb="5" eb="7">
      <t>ウリアゲ</t>
    </rPh>
    <rPh sb="7" eb="10">
      <t>ソウリエキ</t>
    </rPh>
    <phoneticPr fontId="2"/>
  </si>
  <si>
    <t>１人当たり営業利益</t>
    <rPh sb="1" eb="2">
      <t>ヒト</t>
    </rPh>
    <rPh sb="2" eb="3">
      <t>ア</t>
    </rPh>
    <rPh sb="5" eb="9">
      <t>エイギョウリエキ</t>
    </rPh>
    <phoneticPr fontId="2"/>
  </si>
  <si>
    <t>１人当たり経常利益</t>
    <rPh sb="1" eb="2">
      <t>ヒト</t>
    </rPh>
    <rPh sb="2" eb="3">
      <t>ア</t>
    </rPh>
    <rPh sb="5" eb="7">
      <t>ケイジョウ</t>
    </rPh>
    <rPh sb="7" eb="9">
      <t>リエキ</t>
    </rPh>
    <phoneticPr fontId="2"/>
  </si>
  <si>
    <t>１人当たり当期純利益</t>
    <rPh sb="1" eb="2">
      <t>ヒト</t>
    </rPh>
    <rPh sb="2" eb="3">
      <t>ア</t>
    </rPh>
    <rPh sb="5" eb="10">
      <t>トウキジュンリエキ</t>
    </rPh>
    <phoneticPr fontId="2"/>
  </si>
  <si>
    <t>売上高</t>
    <rPh sb="0" eb="3">
      <t>ウリアゲダカ</t>
    </rPh>
    <phoneticPr fontId="2"/>
  </si>
  <si>
    <t>売上総利益</t>
    <rPh sb="0" eb="5">
      <t>ウリアゲソウリエキ</t>
    </rPh>
    <phoneticPr fontId="2"/>
  </si>
  <si>
    <t>営業利益</t>
    <rPh sb="0" eb="4">
      <t>エイギョウリエキ</t>
    </rPh>
    <phoneticPr fontId="2"/>
  </si>
  <si>
    <t>経常利益</t>
    <rPh sb="0" eb="4">
      <t>ケイジョウリエキ</t>
    </rPh>
    <phoneticPr fontId="2"/>
  </si>
  <si>
    <t>当期純利益</t>
    <rPh sb="0" eb="5">
      <t>トウキジュンリエキ</t>
    </rPh>
    <phoneticPr fontId="2"/>
  </si>
  <si>
    <t>Operating income</t>
    <phoneticPr fontId="2"/>
  </si>
  <si>
    <t>Ordinary income</t>
    <phoneticPr fontId="2"/>
  </si>
  <si>
    <t>Gross profit</t>
    <phoneticPr fontId="2"/>
  </si>
  <si>
    <t>Number of employees</t>
    <phoneticPr fontId="2"/>
  </si>
  <si>
    <t>Net Sales per Employee</t>
    <phoneticPr fontId="2"/>
  </si>
  <si>
    <t>Gross profit per Employee</t>
    <phoneticPr fontId="2"/>
  </si>
  <si>
    <t>Operating income per Employee</t>
    <phoneticPr fontId="2"/>
  </si>
  <si>
    <t>Ordinary income per Employee</t>
    <phoneticPr fontId="2"/>
  </si>
  <si>
    <t>Net Income per Employee</t>
    <phoneticPr fontId="2"/>
  </si>
  <si>
    <t>Stock Indicators</t>
    <phoneticPr fontId="2"/>
  </si>
  <si>
    <t>Capital and Assets Indicators</t>
    <phoneticPr fontId="2"/>
  </si>
  <si>
    <t>Productivity Indicators</t>
    <phoneticPr fontId="2"/>
  </si>
  <si>
    <t>期末従業員数(連結)（人）</t>
    <rPh sb="0" eb="2">
      <t>キマツ</t>
    </rPh>
    <rPh sb="2" eb="6">
      <t>ジュウギョウインスウ</t>
    </rPh>
    <rPh sb="7" eb="9">
      <t>レンケツ</t>
    </rPh>
    <rPh sb="11" eb="12">
      <t>ヒト</t>
    </rPh>
    <phoneticPr fontId="2"/>
  </si>
  <si>
    <r>
      <t>生産性指標　</t>
    </r>
    <r>
      <rPr>
        <sz val="8"/>
        <color indexed="24"/>
        <rFont val="ＭＳ 明朝"/>
        <family val="1"/>
        <charset val="128"/>
      </rPr>
      <t>Productivity Indicators</t>
    </r>
    <rPh sb="0" eb="3">
      <t>セイサンセイ</t>
    </rPh>
    <rPh sb="3" eb="5">
      <t>シヒョウ</t>
    </rPh>
    <phoneticPr fontId="2"/>
  </si>
  <si>
    <t>１人当たり売上高</t>
    <rPh sb="1" eb="3">
      <t>ヒトア</t>
    </rPh>
    <rPh sb="5" eb="8">
      <t>ウリアゲダカ</t>
    </rPh>
    <phoneticPr fontId="2"/>
  </si>
  <si>
    <t>Net Sales</t>
    <phoneticPr fontId="2"/>
  </si>
  <si>
    <t>売上高／１人当たり売上高　Net Sales／Net Sales per Employee</t>
    <rPh sb="0" eb="3">
      <t>ウリアゲダカ</t>
    </rPh>
    <rPh sb="5" eb="6">
      <t>ヒト</t>
    </rPh>
    <rPh sb="6" eb="7">
      <t>ア</t>
    </rPh>
    <rPh sb="9" eb="12">
      <t>ウリアゲダカ</t>
    </rPh>
    <phoneticPr fontId="2"/>
  </si>
  <si>
    <t>売上総利益／１人当たり売上総利益　Gross profit／Gross profit per Employee</t>
    <rPh sb="0" eb="2">
      <t>ウリアゲ</t>
    </rPh>
    <rPh sb="2" eb="5">
      <t>ソウリエキ</t>
    </rPh>
    <rPh sb="7" eb="8">
      <t>ヒト</t>
    </rPh>
    <rPh sb="8" eb="9">
      <t>ア</t>
    </rPh>
    <rPh sb="11" eb="13">
      <t>ウリアゲ</t>
    </rPh>
    <rPh sb="13" eb="16">
      <t>ソウリエキ</t>
    </rPh>
    <phoneticPr fontId="2"/>
  </si>
  <si>
    <t>営業利益／１人当たり営業利益　Operating income／Operating income per Employee</t>
    <rPh sb="0" eb="4">
      <t>エイギョウリエキ</t>
    </rPh>
    <rPh sb="6" eb="7">
      <t>ヒト</t>
    </rPh>
    <rPh sb="7" eb="8">
      <t>ア</t>
    </rPh>
    <rPh sb="10" eb="12">
      <t>エイギョウ</t>
    </rPh>
    <rPh sb="12" eb="14">
      <t>リエキ</t>
    </rPh>
    <phoneticPr fontId="2"/>
  </si>
  <si>
    <t>経常利益／１人当たり経常利益　Ordinary income／Ordinary income per Employee</t>
    <rPh sb="0" eb="4">
      <t>ケイジョウリエキ</t>
    </rPh>
    <rPh sb="6" eb="7">
      <t>ヒト</t>
    </rPh>
    <rPh sb="7" eb="8">
      <t>ア</t>
    </rPh>
    <rPh sb="10" eb="14">
      <t>ケイジョウリエキ</t>
    </rPh>
    <phoneticPr fontId="2"/>
  </si>
  <si>
    <t>Net Income</t>
    <phoneticPr fontId="2"/>
  </si>
  <si>
    <t>当期純利益／１人当たり当期純利益　Net Income／Net Income per Employee</t>
    <rPh sb="0" eb="5">
      <t>トウキジュンリエキ</t>
    </rPh>
    <rPh sb="7" eb="8">
      <t>ヒト</t>
    </rPh>
    <rPh sb="8" eb="9">
      <t>ア</t>
    </rPh>
    <rPh sb="11" eb="16">
      <t>トウキジュンリエキ</t>
    </rPh>
    <phoneticPr fontId="2"/>
  </si>
  <si>
    <t>１人当たり売上総利益</t>
    <rPh sb="1" eb="3">
      <t>ヒトア</t>
    </rPh>
    <rPh sb="5" eb="7">
      <t>ウリアゲ</t>
    </rPh>
    <rPh sb="7" eb="10">
      <t>ソウリエキ</t>
    </rPh>
    <phoneticPr fontId="2"/>
  </si>
  <si>
    <t>１人当たり営業利益</t>
    <rPh sb="1" eb="3">
      <t>ヒトア</t>
    </rPh>
    <rPh sb="5" eb="9">
      <t>エイギョウリエキ</t>
    </rPh>
    <phoneticPr fontId="2"/>
  </si>
  <si>
    <t>１人当たり経常利益</t>
    <rPh sb="1" eb="3">
      <t>ヒトア</t>
    </rPh>
    <rPh sb="5" eb="9">
      <t>ケイジョウリエキ</t>
    </rPh>
    <phoneticPr fontId="2"/>
  </si>
  <si>
    <t>１人当たり当期純利益</t>
    <rPh sb="1" eb="3">
      <t>ヒトア</t>
    </rPh>
    <rPh sb="5" eb="7">
      <t>トウキ</t>
    </rPh>
    <rPh sb="7" eb="10">
      <t>ジュンリエキ</t>
    </rPh>
    <phoneticPr fontId="2"/>
  </si>
  <si>
    <t>売上高（百万円）</t>
    <rPh sb="0" eb="3">
      <t>ウリアゲダカ</t>
    </rPh>
    <rPh sb="4" eb="7">
      <t>ヒャクマンエン</t>
    </rPh>
    <phoneticPr fontId="2"/>
  </si>
  <si>
    <t>売上総利益（百万円）</t>
    <rPh sb="0" eb="5">
      <t>ウリアゲソウリエキ</t>
    </rPh>
    <phoneticPr fontId="2"/>
  </si>
  <si>
    <t>営業利益（百万円）</t>
    <rPh sb="0" eb="4">
      <t>エイギョウリエキ</t>
    </rPh>
    <phoneticPr fontId="2"/>
  </si>
  <si>
    <t>経常利益（百万円）</t>
    <rPh sb="0" eb="4">
      <t>ケイジョウリエキ</t>
    </rPh>
    <phoneticPr fontId="2"/>
  </si>
  <si>
    <t>当期純利益（百万円）</t>
    <rPh sb="0" eb="5">
      <t>トウキジュンリエキ</t>
    </rPh>
    <phoneticPr fontId="2"/>
  </si>
  <si>
    <t xml:space="preserve">※2018年4月1日（51期）より税効果会計基準を変更しており、第50期については遡及処理後の数値を記載 </t>
    <rPh sb="5" eb="6">
      <t>ネン</t>
    </rPh>
    <rPh sb="7" eb="8">
      <t>ガツ</t>
    </rPh>
    <rPh sb="8" eb="10">
      <t>ツイタチ</t>
    </rPh>
    <rPh sb="13" eb="14">
      <t>キ</t>
    </rPh>
    <rPh sb="17" eb="22">
      <t>ゼイコウカカイケイ</t>
    </rPh>
    <rPh sb="22" eb="24">
      <t>キジュン</t>
    </rPh>
    <rPh sb="25" eb="27">
      <t>ヘンコウ</t>
    </rPh>
    <rPh sb="32" eb="33">
      <t>ダイ</t>
    </rPh>
    <rPh sb="35" eb="36">
      <t>キ</t>
    </rPh>
    <rPh sb="41" eb="43">
      <t>ソキュウ</t>
    </rPh>
    <rPh sb="43" eb="45">
      <t>ショリ</t>
    </rPh>
    <rPh sb="45" eb="46">
      <t>ゴ</t>
    </rPh>
    <rPh sb="47" eb="49">
      <t>スウチ</t>
    </rPh>
    <rPh sb="50" eb="52">
      <t>キサイ</t>
    </rPh>
    <phoneticPr fontId="2"/>
  </si>
  <si>
    <t>107-0052 東京都港区赤坂1-8-1　赤坂インターシティAIR 19F</t>
    <rPh sb="12" eb="14">
      <t>ミナトク</t>
    </rPh>
    <rPh sb="14" eb="16">
      <t>アカサカ</t>
    </rPh>
    <rPh sb="22" eb="24">
      <t>アカサカ</t>
    </rPh>
    <phoneticPr fontId="29"/>
  </si>
  <si>
    <t>退職給付に係る資産の増減額（減少：△）</t>
    <rPh sb="0" eb="2">
      <t>タイショク</t>
    </rPh>
    <rPh sb="2" eb="4">
      <t>キュウフ</t>
    </rPh>
    <rPh sb="5" eb="6">
      <t>カカ</t>
    </rPh>
    <rPh sb="7" eb="9">
      <t>シサン</t>
    </rPh>
    <rPh sb="10" eb="13">
      <t>ゾウゲンガク</t>
    </rPh>
    <phoneticPr fontId="2"/>
  </si>
  <si>
    <t>Increase (Decrease) in Net defined benefit asset</t>
    <phoneticPr fontId="2"/>
  </si>
  <si>
    <t>※2021年4月1日（53期）より会計基準の変更に伴い、一部の売上計上方法を変更</t>
    <phoneticPr fontId="2"/>
  </si>
  <si>
    <t>2023 1H</t>
    <phoneticPr fontId="2"/>
  </si>
  <si>
    <t>2023 2H</t>
    <phoneticPr fontId="2"/>
  </si>
  <si>
    <t>単位：％ ／ Unit：%</t>
  </si>
  <si>
    <t>データプラットフォーム事業</t>
    <rPh sb="11" eb="13">
      <t>ジギョウ</t>
    </rPh>
    <phoneticPr fontId="2"/>
  </si>
  <si>
    <t>※2022年4月1日付で、リンケージ事業をデータプラットフォーム事業に名称変更しております。</t>
    <rPh sb="5" eb="6">
      <t>ネン</t>
    </rPh>
    <rPh sb="7" eb="8">
      <t>ガツ</t>
    </rPh>
    <rPh sb="9" eb="10">
      <t>ニチ</t>
    </rPh>
    <rPh sb="10" eb="11">
      <t>ヅケ</t>
    </rPh>
    <rPh sb="18" eb="20">
      <t>ジギョウ</t>
    </rPh>
    <rPh sb="32" eb="34">
      <t>ジギョウ</t>
    </rPh>
    <rPh sb="35" eb="37">
      <t>メイショウ</t>
    </rPh>
    <rPh sb="37" eb="39">
      <t>ヘンコウ</t>
    </rPh>
    <phoneticPr fontId="2"/>
  </si>
  <si>
    <t>※2020年4月1日付で、株式会社キュービタスは株式会社クレディセゾンに吸収合併されております。</t>
    <rPh sb="5" eb="6">
      <t>ネン</t>
    </rPh>
    <rPh sb="7" eb="8">
      <t>ガツ</t>
    </rPh>
    <rPh sb="9" eb="10">
      <t>ニチ</t>
    </rPh>
    <rPh sb="10" eb="11">
      <t>ヅケ</t>
    </rPh>
    <rPh sb="13" eb="17">
      <t>カブシキガイシャ</t>
    </rPh>
    <rPh sb="24" eb="28">
      <t>カブシキガイシャ</t>
    </rPh>
    <rPh sb="36" eb="38">
      <t>キュウシュウ</t>
    </rPh>
    <rPh sb="38" eb="40">
      <t>ガッペイ</t>
    </rPh>
    <phoneticPr fontId="2"/>
  </si>
  <si>
    <t>基幹システム再構築に伴う損失</t>
    <rPh sb="0" eb="2">
      <t>キカン</t>
    </rPh>
    <rPh sb="6" eb="7">
      <t>サイ</t>
    </rPh>
    <rPh sb="7" eb="9">
      <t>コウチク</t>
    </rPh>
    <rPh sb="10" eb="11">
      <t>トモナ</t>
    </rPh>
    <rPh sb="12" eb="14">
      <t>ソンシツ</t>
    </rPh>
    <phoneticPr fontId="2"/>
  </si>
  <si>
    <t>Loss on restructuring of system</t>
    <phoneticPr fontId="2"/>
  </si>
  <si>
    <t>　2024年3月期　</t>
    <rPh sb="5" eb="6">
      <t>ネン</t>
    </rPh>
    <rPh sb="7" eb="9">
      <t>ガツキ</t>
    </rPh>
    <phoneticPr fontId="2"/>
  </si>
  <si>
    <t>株式会社セゾンテクノロジー</t>
    <rPh sb="0" eb="4">
      <t>カブ</t>
    </rPh>
    <phoneticPr fontId="2"/>
  </si>
  <si>
    <t>2025(予)</t>
    <rPh sb="5" eb="6">
      <t>ヨ</t>
    </rPh>
    <phoneticPr fontId="2"/>
  </si>
  <si>
    <t>2025（予）</t>
    <rPh sb="5" eb="6">
      <t>ヨ</t>
    </rPh>
    <phoneticPr fontId="2"/>
  </si>
  <si>
    <t>※2015年度は参考値　※BPO事業は2017年2月1日付で会社分割及び株式譲渡を行っています。</t>
    <phoneticPr fontId="2"/>
  </si>
  <si>
    <t>2025 1H(予)</t>
    <rPh sb="8" eb="9">
      <t>ヨ</t>
    </rPh>
    <phoneticPr fontId="2"/>
  </si>
  <si>
    <t>2024 1H</t>
    <phoneticPr fontId="2"/>
  </si>
  <si>
    <t>2025 2H(予)</t>
    <rPh sb="8" eb="9">
      <t>ヨ</t>
    </rPh>
    <phoneticPr fontId="2"/>
  </si>
  <si>
    <t>2024 2H</t>
    <phoneticPr fontId="2"/>
  </si>
  <si>
    <t>55期</t>
    <rPh sb="2" eb="3">
      <t>キ</t>
    </rPh>
    <phoneticPr fontId="2"/>
  </si>
  <si>
    <t>54期</t>
    <rPh sb="2" eb="3">
      <t>キ</t>
    </rPh>
    <phoneticPr fontId="2"/>
  </si>
  <si>
    <t>53期</t>
    <rPh sb="2" eb="3">
      <t>キ</t>
    </rPh>
    <phoneticPr fontId="2"/>
  </si>
  <si>
    <t>46期</t>
    <rPh sb="2" eb="3">
      <t>キ</t>
    </rPh>
    <phoneticPr fontId="2"/>
  </si>
  <si>
    <t>47期</t>
    <rPh sb="2" eb="3">
      <t>キ</t>
    </rPh>
    <phoneticPr fontId="2"/>
  </si>
  <si>
    <t>48期</t>
    <rPh sb="2" eb="3">
      <t>キ</t>
    </rPh>
    <phoneticPr fontId="2"/>
  </si>
  <si>
    <t>49期</t>
    <rPh sb="2" eb="3">
      <t>キ</t>
    </rPh>
    <phoneticPr fontId="2"/>
  </si>
  <si>
    <t>50期</t>
    <rPh sb="2" eb="3">
      <t>キ</t>
    </rPh>
    <phoneticPr fontId="2"/>
  </si>
  <si>
    <t>51期</t>
    <rPh sb="2" eb="3">
      <t>キ</t>
    </rPh>
    <phoneticPr fontId="2"/>
  </si>
  <si>
    <t>52期</t>
    <rPh sb="2" eb="3">
      <t>キ</t>
    </rPh>
    <phoneticPr fontId="2"/>
  </si>
  <si>
    <t>44期</t>
    <rPh sb="2" eb="3">
      <t>キ</t>
    </rPh>
    <phoneticPr fontId="2"/>
  </si>
  <si>
    <t>45期</t>
    <rPh sb="2" eb="3">
      <t>キ</t>
    </rPh>
    <phoneticPr fontId="2"/>
  </si>
  <si>
    <t>56期(予)</t>
    <rPh sb="2" eb="3">
      <t>キ</t>
    </rPh>
    <rPh sb="4" eb="5">
      <t>ヨ</t>
    </rPh>
    <phoneticPr fontId="2"/>
  </si>
  <si>
    <t>56期 1H(予)</t>
    <rPh sb="2" eb="3">
      <t>キ</t>
    </rPh>
    <rPh sb="7" eb="8">
      <t>ヨ</t>
    </rPh>
    <phoneticPr fontId="2"/>
  </si>
  <si>
    <t>55期 1H</t>
    <rPh sb="2" eb="3">
      <t>キ</t>
    </rPh>
    <phoneticPr fontId="2"/>
  </si>
  <si>
    <t>54期 1H</t>
    <rPh sb="2" eb="3">
      <t>キ</t>
    </rPh>
    <phoneticPr fontId="2"/>
  </si>
  <si>
    <t>53期 1H</t>
    <rPh sb="2" eb="3">
      <t>キ</t>
    </rPh>
    <phoneticPr fontId="2"/>
  </si>
  <si>
    <t>55期 2H</t>
    <rPh sb="2" eb="3">
      <t>キ</t>
    </rPh>
    <phoneticPr fontId="2"/>
  </si>
  <si>
    <t>52期 1H</t>
    <rPh sb="2" eb="3">
      <t>キ</t>
    </rPh>
    <phoneticPr fontId="2"/>
  </si>
  <si>
    <t>51期 1H</t>
    <rPh sb="2" eb="3">
      <t>キ</t>
    </rPh>
    <phoneticPr fontId="2"/>
  </si>
  <si>
    <t>50期 1H</t>
    <rPh sb="2" eb="3">
      <t>キ</t>
    </rPh>
    <phoneticPr fontId="2"/>
  </si>
  <si>
    <t>49期 1H</t>
    <rPh sb="2" eb="3">
      <t>キ</t>
    </rPh>
    <phoneticPr fontId="2"/>
  </si>
  <si>
    <t>48期 1H</t>
    <rPh sb="2" eb="3">
      <t>キ</t>
    </rPh>
    <phoneticPr fontId="2"/>
  </si>
  <si>
    <t>47期 1H</t>
    <rPh sb="2" eb="3">
      <t>キ</t>
    </rPh>
    <phoneticPr fontId="2"/>
  </si>
  <si>
    <t>46期 2H</t>
    <rPh sb="2" eb="3">
      <t>キ</t>
    </rPh>
    <phoneticPr fontId="2"/>
  </si>
  <si>
    <t>46期 1H</t>
    <rPh sb="2" eb="3">
      <t>キ</t>
    </rPh>
    <phoneticPr fontId="2"/>
  </si>
  <si>
    <t>45期 1H</t>
    <rPh sb="2" eb="3">
      <t>キ</t>
    </rPh>
    <phoneticPr fontId="2"/>
  </si>
  <si>
    <t>44期 1H</t>
    <rPh sb="2" eb="3">
      <t>キ</t>
    </rPh>
    <phoneticPr fontId="2"/>
  </si>
  <si>
    <t>44期 2H</t>
    <rPh sb="2" eb="3">
      <t>キ</t>
    </rPh>
    <phoneticPr fontId="2"/>
  </si>
  <si>
    <t>45期 2H</t>
    <rPh sb="2" eb="3">
      <t>キ</t>
    </rPh>
    <phoneticPr fontId="2"/>
  </si>
  <si>
    <t>47期 2H</t>
    <rPh sb="2" eb="3">
      <t>キ</t>
    </rPh>
    <phoneticPr fontId="2"/>
  </si>
  <si>
    <t>48期 2H</t>
    <rPh sb="2" eb="3">
      <t>キ</t>
    </rPh>
    <phoneticPr fontId="2"/>
  </si>
  <si>
    <t>49期 2H</t>
    <rPh sb="2" eb="3">
      <t>キ</t>
    </rPh>
    <phoneticPr fontId="2"/>
  </si>
  <si>
    <t>50期 2H</t>
    <rPh sb="2" eb="3">
      <t>キ</t>
    </rPh>
    <phoneticPr fontId="2"/>
  </si>
  <si>
    <t>51期 2H</t>
    <rPh sb="2" eb="3">
      <t>キ</t>
    </rPh>
    <phoneticPr fontId="2"/>
  </si>
  <si>
    <t>52期 2H</t>
    <rPh sb="2" eb="3">
      <t>キ</t>
    </rPh>
    <phoneticPr fontId="2"/>
  </si>
  <si>
    <t>53期 2H</t>
    <rPh sb="2" eb="3">
      <t>キ</t>
    </rPh>
    <phoneticPr fontId="2"/>
  </si>
  <si>
    <t>54期 2H</t>
    <rPh sb="2" eb="3">
      <t>キ</t>
    </rPh>
    <phoneticPr fontId="2"/>
  </si>
  <si>
    <t>56期 2H(予)</t>
    <rPh sb="2" eb="3">
      <t>キ</t>
    </rPh>
    <rPh sb="7" eb="8">
      <t>ヨ</t>
    </rPh>
    <phoneticPr fontId="2"/>
  </si>
  <si>
    <t>受注損失引当金</t>
    <rPh sb="0" eb="4">
      <t>ジュチュウソンシツ</t>
    </rPh>
    <rPh sb="4" eb="7">
      <t>ヒキアテキン</t>
    </rPh>
    <phoneticPr fontId="2"/>
  </si>
  <si>
    <t>Provision for loss on order received</t>
    <phoneticPr fontId="2"/>
  </si>
  <si>
    <t>E-mail:ir9640@saison-technology.com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</si>
</sst>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#,##0.000;&quot;△ &quot;#,##0.000"/>
    <numFmt numFmtId="183" formatCode="&quot;△&quot;0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333333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name val="游ゴシック"/>
      <family val="3"/>
      <charset val="128"/>
    </font>
    <font>
      <b/>
      <sz val="6"/>
      <color indexed="3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31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52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1" xfId="0" applyFont="1" applyBorder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81" fontId="17" fillId="0" borderId="0" xfId="0" applyNumberFormat="1" applyFont="1">
      <alignment vertical="center"/>
    </xf>
    <xf numFmtId="181" fontId="19" fillId="0" borderId="0" xfId="0" applyNumberFormat="1" applyFont="1">
      <alignment vertical="center"/>
    </xf>
    <xf numFmtId="0" fontId="18" fillId="0" borderId="0" xfId="0" applyFont="1">
      <alignment vertical="center"/>
    </xf>
    <xf numFmtId="176" fontId="11" fillId="0" borderId="0" xfId="0" applyNumberFormat="1" applyFont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38" fontId="17" fillId="0" borderId="2" xfId="2" applyFont="1" applyFill="1" applyBorder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>
      <alignment vertical="center"/>
    </xf>
    <xf numFmtId="176" fontId="17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>
      <alignment vertical="center"/>
    </xf>
    <xf numFmtId="176" fontId="19" fillId="0" borderId="6" xfId="0" applyNumberFormat="1" applyFont="1" applyBorder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0" fontId="17" fillId="0" borderId="3" xfId="0" applyFont="1" applyBorder="1" applyAlignment="1">
      <alignment horizontal="left"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shrinkToFit="1"/>
    </xf>
    <xf numFmtId="176" fontId="11" fillId="0" borderId="3" xfId="0" applyNumberFormat="1" applyFont="1" applyBorder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top" shrinkToFit="1"/>
    </xf>
    <xf numFmtId="0" fontId="17" fillId="0" borderId="8" xfId="0" applyFont="1" applyBorder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176" fontId="17" fillId="0" borderId="0" xfId="2" applyNumberFormat="1" applyFont="1" applyFill="1" applyBorder="1">
      <alignment vertical="center"/>
    </xf>
    <xf numFmtId="0" fontId="17" fillId="0" borderId="3" xfId="0" applyFont="1" applyBorder="1" applyAlignment="1">
      <alignment horizontal="center" vertical="center" shrinkToFit="1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24" fillId="0" borderId="1" xfId="0" applyFont="1" applyBorder="1">
      <alignment vertical="center"/>
    </xf>
    <xf numFmtId="176" fontId="11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>
      <alignment vertical="center"/>
    </xf>
    <xf numFmtId="0" fontId="11" fillId="4" borderId="0" xfId="0" applyFont="1" applyFill="1" applyAlignment="1">
      <alignment vertical="center" shrinkToFit="1"/>
    </xf>
    <xf numFmtId="176" fontId="11" fillId="4" borderId="0" xfId="0" applyNumberFormat="1" applyFont="1" applyFill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>
      <alignment vertical="center"/>
    </xf>
    <xf numFmtId="176" fontId="19" fillId="4" borderId="4" xfId="0" applyNumberFormat="1" applyFont="1" applyFill="1" applyBorder="1">
      <alignment vertical="center"/>
    </xf>
    <xf numFmtId="0" fontId="11" fillId="0" borderId="5" xfId="0" applyFont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>
      <alignment vertical="center"/>
    </xf>
    <xf numFmtId="176" fontId="11" fillId="2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center" vertical="center"/>
    </xf>
    <xf numFmtId="179" fontId="17" fillId="0" borderId="5" xfId="1" applyNumberFormat="1" applyFont="1" applyFill="1" applyBorder="1" applyAlignment="1">
      <alignment horizontal="right" vertical="center"/>
    </xf>
    <xf numFmtId="182" fontId="17" fillId="0" borderId="0" xfId="0" applyNumberFormat="1" applyFont="1">
      <alignment vertical="center"/>
    </xf>
    <xf numFmtId="178" fontId="13" fillId="0" borderId="0" xfId="2" applyNumberFormat="1" applyFont="1">
      <alignment vertical="center"/>
    </xf>
    <xf numFmtId="0" fontId="17" fillId="2" borderId="0" xfId="0" applyFont="1" applyFill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7" fillId="0" borderId="0" xfId="0" applyFont="1">
      <alignment vertical="center"/>
    </xf>
    <xf numFmtId="0" fontId="28" fillId="0" borderId="0" xfId="0" applyFont="1" applyAlignment="1">
      <alignment horizontal="centerContinuous"/>
    </xf>
    <xf numFmtId="0" fontId="27" fillId="2" borderId="0" xfId="0" applyFont="1" applyFill="1">
      <alignment vertical="center"/>
    </xf>
    <xf numFmtId="0" fontId="30" fillId="2" borderId="0" xfId="0" applyFont="1" applyFill="1" applyAlignment="1">
      <alignment horizontal="right"/>
    </xf>
    <xf numFmtId="0" fontId="25" fillId="2" borderId="0" xfId="0" applyFont="1" applyFill="1">
      <alignment vertical="center"/>
    </xf>
    <xf numFmtId="0" fontId="0" fillId="4" borderId="0" xfId="0" applyFill="1">
      <alignment vertical="center"/>
    </xf>
    <xf numFmtId="0" fontId="26" fillId="4" borderId="0" xfId="0" applyFont="1" applyFill="1">
      <alignment vertical="center"/>
    </xf>
    <xf numFmtId="0" fontId="31" fillId="4" borderId="0" xfId="0" applyFont="1" applyFill="1" applyAlignment="1">
      <alignment horizontal="right" vertical="center"/>
    </xf>
    <xf numFmtId="0" fontId="0" fillId="4" borderId="0" xfId="0" applyFill="1" applyAlignment="1">
      <alignment vertical="top"/>
    </xf>
    <xf numFmtId="0" fontId="25" fillId="4" borderId="0" xfId="0" applyFont="1" applyFill="1" applyAlignment="1">
      <alignment horizontal="left" vertical="top"/>
    </xf>
    <xf numFmtId="0" fontId="32" fillId="0" borderId="9" xfId="0" applyFont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0" fillId="2" borderId="20" xfId="0" applyFont="1" applyFill="1" applyBorder="1" applyAlignment="1">
      <alignment horizontal="right"/>
    </xf>
    <xf numFmtId="0" fontId="33" fillId="2" borderId="0" xfId="0" applyFont="1" applyFill="1" applyAlignment="1">
      <alignment horizontal="left"/>
    </xf>
    <xf numFmtId="0" fontId="34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3" fillId="2" borderId="0" xfId="0" applyFont="1" applyFill="1" applyAlignment="1">
      <alignment horizontal="right"/>
    </xf>
    <xf numFmtId="0" fontId="11" fillId="3" borderId="0" xfId="0" applyFont="1" applyFill="1" applyAlignment="1">
      <alignment horizontal="center"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>
      <alignment vertical="center"/>
    </xf>
    <xf numFmtId="0" fontId="36" fillId="0" borderId="0" xfId="0" applyFont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11" fillId="5" borderId="0" xfId="0" applyFont="1" applyFill="1">
      <alignment vertical="center"/>
    </xf>
    <xf numFmtId="0" fontId="11" fillId="5" borderId="0" xfId="0" applyFont="1" applyFill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>
      <alignment vertical="center"/>
    </xf>
    <xf numFmtId="176" fontId="11" fillId="5" borderId="0" xfId="0" applyNumberFormat="1" applyFont="1" applyFill="1">
      <alignment vertical="center"/>
    </xf>
    <xf numFmtId="176" fontId="14" fillId="5" borderId="0" xfId="0" applyNumberFormat="1" applyFont="1" applyFill="1">
      <alignment vertical="center"/>
    </xf>
    <xf numFmtId="176" fontId="14" fillId="5" borderId="0" xfId="0" applyNumberFormat="1" applyFont="1" applyFill="1" applyAlignment="1">
      <alignment horizontal="right" vertical="center"/>
    </xf>
    <xf numFmtId="176" fontId="11" fillId="5" borderId="0" xfId="0" applyNumberFormat="1" applyFont="1" applyFill="1" applyAlignment="1">
      <alignment horizontal="right" vertical="center"/>
    </xf>
    <xf numFmtId="176" fontId="13" fillId="5" borderId="0" xfId="0" applyNumberFormat="1" applyFont="1" applyFill="1">
      <alignment vertical="center"/>
    </xf>
    <xf numFmtId="0" fontId="11" fillId="5" borderId="0" xfId="0" applyFont="1" applyFill="1" applyAlignment="1">
      <alignment horizontal="center" vertical="center"/>
    </xf>
    <xf numFmtId="0" fontId="39" fillId="6" borderId="0" xfId="0" applyFont="1" applyFill="1">
      <alignment vertical="center"/>
    </xf>
    <xf numFmtId="179" fontId="39" fillId="6" borderId="0" xfId="1" applyNumberFormat="1" applyFont="1" applyFill="1">
      <alignment vertical="center"/>
    </xf>
    <xf numFmtId="38" fontId="39" fillId="0" borderId="0" xfId="2" applyFont="1" applyFill="1">
      <alignment vertical="center"/>
    </xf>
    <xf numFmtId="179" fontId="39" fillId="6" borderId="0" xfId="1" applyNumberFormat="1" applyFont="1" applyFill="1" applyBorder="1" applyAlignment="1">
      <alignment vertical="center" shrinkToFit="1"/>
    </xf>
    <xf numFmtId="38" fontId="39" fillId="6" borderId="0" xfId="2" applyFont="1" applyFill="1">
      <alignment vertical="center"/>
    </xf>
    <xf numFmtId="177" fontId="39" fillId="6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178" fontId="13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38" fontId="11" fillId="0" borderId="3" xfId="2" applyFont="1" applyFill="1" applyBorder="1">
      <alignment vertical="center"/>
    </xf>
    <xf numFmtId="38" fontId="11" fillId="0" borderId="2" xfId="2" applyFont="1" applyFill="1" applyBorder="1">
      <alignment vertical="center"/>
    </xf>
    <xf numFmtId="38" fontId="11" fillId="0" borderId="0" xfId="2" applyFont="1" applyFill="1" applyBorder="1">
      <alignment vertical="center"/>
    </xf>
    <xf numFmtId="0" fontId="11" fillId="0" borderId="1" xfId="0" applyFont="1" applyBorder="1">
      <alignment vertical="center"/>
    </xf>
    <xf numFmtId="38" fontId="11" fillId="0" borderId="1" xfId="2" applyFont="1" applyFill="1" applyBorder="1" applyAlignment="1">
      <alignment horizontal="right" vertical="center"/>
    </xf>
    <xf numFmtId="0" fontId="32" fillId="2" borderId="3" xfId="0" applyFont="1" applyFill="1" applyBorder="1" applyAlignment="1">
      <alignment vertical="center" shrinkToFit="1"/>
    </xf>
    <xf numFmtId="0" fontId="32" fillId="2" borderId="0" xfId="0" applyFont="1" applyFill="1" applyAlignment="1">
      <alignment vertical="center" shrinkToFit="1"/>
    </xf>
    <xf numFmtId="0" fontId="32" fillId="2" borderId="2" xfId="0" applyFont="1" applyFill="1" applyBorder="1" applyAlignment="1">
      <alignment vertical="center" shrinkToFit="1"/>
    </xf>
    <xf numFmtId="0" fontId="32" fillId="2" borderId="1" xfId="0" applyFont="1" applyFill="1" applyBorder="1" applyAlignment="1">
      <alignment vertical="center" shrinkToFit="1"/>
    </xf>
    <xf numFmtId="179" fontId="13" fillId="0" borderId="0" xfId="1" applyNumberFormat="1" applyFont="1" applyFill="1">
      <alignment vertical="center"/>
    </xf>
    <xf numFmtId="0" fontId="39" fillId="0" borderId="0" xfId="0" applyFont="1" applyAlignment="1">
      <alignment horizontal="right" vertical="center"/>
    </xf>
    <xf numFmtId="176" fontId="11" fillId="0" borderId="3" xfId="0" applyNumberFormat="1" applyFont="1" applyBorder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3" xfId="2" applyFont="1" applyFill="1" applyBorder="1" applyAlignment="1">
      <alignment vertical="center"/>
    </xf>
    <xf numFmtId="38" fontId="11" fillId="2" borderId="2" xfId="2" applyFont="1" applyFill="1" applyBorder="1">
      <alignment vertical="center"/>
    </xf>
    <xf numFmtId="38" fontId="11" fillId="2" borderId="3" xfId="2" applyFont="1" applyFill="1" applyBorder="1">
      <alignment vertical="center"/>
    </xf>
    <xf numFmtId="38" fontId="11" fillId="2" borderId="1" xfId="2" applyFont="1" applyFill="1" applyBorder="1" applyAlignment="1">
      <alignment horizontal="right"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Alignment="1">
      <alignment vertical="center" wrapText="1" shrinkToFit="1"/>
    </xf>
    <xf numFmtId="176" fontId="11" fillId="8" borderId="12" xfId="0" applyNumberFormat="1" applyFont="1" applyFill="1" applyBorder="1">
      <alignment vertical="center"/>
    </xf>
    <xf numFmtId="0" fontId="11" fillId="3" borderId="10" xfId="0" applyFont="1" applyFill="1" applyBorder="1" applyAlignment="1">
      <alignment horizontal="right" vertical="center"/>
    </xf>
    <xf numFmtId="38" fontId="17" fillId="7" borderId="2" xfId="2" applyFont="1" applyFill="1" applyBorder="1">
      <alignment vertical="center"/>
    </xf>
    <xf numFmtId="178" fontId="13" fillId="0" borderId="0" xfId="2" applyNumberFormat="1" applyFont="1" applyAlignment="1">
      <alignment horizontal="right" vertical="center"/>
    </xf>
    <xf numFmtId="176" fontId="14" fillId="0" borderId="0" xfId="0" quotePrefix="1" applyNumberFormat="1" applyFont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9" fontId="39" fillId="6" borderId="0" xfId="1" applyNumberFormat="1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179" fontId="17" fillId="0" borderId="3" xfId="1" quotePrefix="1" applyNumberFormat="1" applyFont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78" fontId="13" fillId="2" borderId="0" xfId="2" applyNumberFormat="1" applyFont="1" applyFill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0" fontId="13" fillId="4" borderId="11" xfId="0" applyFont="1" applyFill="1" applyBorder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38" fontId="14" fillId="0" borderId="0" xfId="2" quotePrefix="1" applyFont="1" applyFill="1" applyBorder="1" applyAlignment="1">
      <alignment horizontal="right" vertical="center"/>
    </xf>
    <xf numFmtId="38" fontId="14" fillId="0" borderId="1" xfId="2" quotePrefix="1" applyFont="1" applyFill="1" applyBorder="1" applyAlignment="1">
      <alignment horizontal="right" vertical="center"/>
    </xf>
    <xf numFmtId="38" fontId="14" fillId="0" borderId="12" xfId="2" quotePrefix="1" applyFont="1" applyFill="1" applyBorder="1" applyAlignment="1">
      <alignment horizontal="right" vertical="center"/>
    </xf>
    <xf numFmtId="0" fontId="17" fillId="10" borderId="0" xfId="0" applyFont="1" applyFill="1" applyAlignment="1">
      <alignment vertical="center" shrinkToFit="1"/>
    </xf>
    <xf numFmtId="0" fontId="13" fillId="10" borderId="0" xfId="0" applyFont="1" applyFill="1" applyAlignment="1">
      <alignment vertical="center" shrinkToFit="1"/>
    </xf>
    <xf numFmtId="176" fontId="17" fillId="10" borderId="0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Alignment="1">
      <alignment horizontal="right" vertical="center"/>
    </xf>
    <xf numFmtId="176" fontId="11" fillId="7" borderId="0" xfId="0" applyNumberFormat="1" applyFont="1" applyFill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Border="1" applyAlignment="1">
      <alignment horizontal="right" vertical="center"/>
    </xf>
    <xf numFmtId="176" fontId="11" fillId="2" borderId="0" xfId="0" quotePrefix="1" applyNumberFormat="1" applyFont="1" applyFill="1" applyAlignment="1">
      <alignment horizontal="right" vertical="center"/>
    </xf>
    <xf numFmtId="176" fontId="11" fillId="4" borderId="0" xfId="0" quotePrefix="1" applyNumberFormat="1" applyFont="1" applyFill="1" applyAlignment="1">
      <alignment horizontal="right" vertical="center"/>
    </xf>
    <xf numFmtId="176" fontId="11" fillId="0" borderId="3" xfId="0" quotePrefix="1" applyNumberFormat="1" applyFont="1" applyBorder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0" xfId="2" quotePrefix="1" applyFont="1" applyFill="1" applyBorder="1" applyAlignment="1">
      <alignment horizontal="right" vertical="center"/>
    </xf>
    <xf numFmtId="38" fontId="11" fillId="0" borderId="12" xfId="2" quotePrefix="1" applyFont="1" applyFill="1" applyBorder="1" applyAlignment="1">
      <alignment horizontal="right" vertical="center"/>
    </xf>
    <xf numFmtId="38" fontId="11" fillId="0" borderId="1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176" fontId="17" fillId="0" borderId="9" xfId="0" applyNumberFormat="1" applyFont="1" applyBorder="1">
      <alignment vertical="center"/>
    </xf>
    <xf numFmtId="176" fontId="19" fillId="0" borderId="9" xfId="0" applyNumberFormat="1" applyFont="1" applyBorder="1">
      <alignment vertical="center"/>
    </xf>
    <xf numFmtId="179" fontId="17" fillId="0" borderId="5" xfId="1" applyNumberFormat="1" applyFont="1" applyFill="1" applyBorder="1" applyAlignment="1">
      <alignment vertical="center"/>
    </xf>
    <xf numFmtId="0" fontId="17" fillId="0" borderId="10" xfId="0" applyFont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9" fontId="17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>
      <alignment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applyNumberFormat="1" applyFont="1" applyBorder="1" applyAlignment="1">
      <alignment vertical="center"/>
    </xf>
    <xf numFmtId="179" fontId="17" fillId="0" borderId="9" xfId="1" quotePrefix="1" applyNumberFormat="1" applyFont="1" applyBorder="1" applyAlignment="1">
      <alignment horizontal="right" vertical="center"/>
    </xf>
    <xf numFmtId="176" fontId="17" fillId="7" borderId="9" xfId="0" applyNumberFormat="1" applyFont="1" applyFill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27" xfId="0" applyNumberFormat="1" applyFont="1" applyFill="1" applyBorder="1">
      <alignment vertical="center"/>
    </xf>
    <xf numFmtId="176" fontId="19" fillId="4" borderId="27" xfId="0" applyNumberFormat="1" applyFont="1" applyFill="1" applyBorder="1">
      <alignment vertical="center"/>
    </xf>
    <xf numFmtId="0" fontId="17" fillId="0" borderId="23" xfId="0" applyFont="1" applyBorder="1">
      <alignment vertical="center"/>
    </xf>
    <xf numFmtId="0" fontId="17" fillId="0" borderId="23" xfId="0" applyFont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shrinkToFit="1"/>
    </xf>
    <xf numFmtId="179" fontId="17" fillId="0" borderId="22" xfId="1" applyNumberFormat="1" applyFont="1" applyFill="1" applyBorder="1" applyAlignment="1">
      <alignment vertical="center"/>
    </xf>
    <xf numFmtId="178" fontId="17" fillId="0" borderId="0" xfId="2" applyNumberFormat="1" applyFont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>
      <alignment vertical="center"/>
    </xf>
    <xf numFmtId="180" fontId="17" fillId="2" borderId="9" xfId="0" applyNumberFormat="1" applyFont="1" applyFill="1" applyBorder="1">
      <alignment vertical="center"/>
    </xf>
    <xf numFmtId="180" fontId="17" fillId="0" borderId="5" xfId="0" applyNumberFormat="1" applyFont="1" applyBorder="1">
      <alignment vertical="center"/>
    </xf>
    <xf numFmtId="180" fontId="17" fillId="2" borderId="5" xfId="0" applyNumberFormat="1" applyFont="1" applyFill="1" applyBorder="1">
      <alignment vertical="center"/>
    </xf>
    <xf numFmtId="180" fontId="17" fillId="7" borderId="5" xfId="0" applyNumberFormat="1" applyFont="1" applyFill="1" applyBorder="1">
      <alignment vertical="center"/>
    </xf>
    <xf numFmtId="0" fontId="21" fillId="0" borderId="9" xfId="0" applyFont="1" applyBorder="1" applyAlignment="1">
      <alignment vertical="center" wrapText="1" shrinkToFit="1"/>
    </xf>
    <xf numFmtId="38" fontId="17" fillId="0" borderId="9" xfId="2" applyFont="1" applyFill="1" applyBorder="1">
      <alignment vertical="center"/>
    </xf>
    <xf numFmtId="38" fontId="17" fillId="7" borderId="9" xfId="2" applyFont="1" applyFill="1" applyBorder="1">
      <alignment vertical="center"/>
    </xf>
    <xf numFmtId="181" fontId="17" fillId="7" borderId="9" xfId="0" applyNumberFormat="1" applyFont="1" applyFill="1" applyBorder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176" fontId="19" fillId="4" borderId="0" xfId="0" applyNumberFormat="1" applyFont="1" applyFill="1">
      <alignment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>
      <alignment vertical="center"/>
    </xf>
    <xf numFmtId="0" fontId="22" fillId="0" borderId="8" xfId="0" applyFont="1" applyBorder="1" applyAlignment="1">
      <alignment wrapText="1"/>
    </xf>
    <xf numFmtId="0" fontId="40" fillId="0" borderId="1" xfId="0" applyFont="1" applyBorder="1">
      <alignment vertical="center"/>
    </xf>
    <xf numFmtId="0" fontId="40" fillId="0" borderId="0" xfId="0" applyFont="1">
      <alignment vertical="center"/>
    </xf>
    <xf numFmtId="176" fontId="41" fillId="7" borderId="9" xfId="0" applyNumberFormat="1" applyFont="1" applyFill="1" applyBorder="1">
      <alignment vertical="center"/>
    </xf>
    <xf numFmtId="38" fontId="41" fillId="7" borderId="9" xfId="2" applyFont="1" applyFill="1" applyBorder="1">
      <alignment vertical="center"/>
    </xf>
    <xf numFmtId="176" fontId="41" fillId="0" borderId="9" xfId="0" applyNumberFormat="1" applyFont="1" applyBorder="1">
      <alignment vertical="center"/>
    </xf>
    <xf numFmtId="176" fontId="41" fillId="0" borderId="26" xfId="0" applyNumberFormat="1" applyFont="1" applyBorder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 shrinkToFit="1"/>
    </xf>
    <xf numFmtId="38" fontId="11" fillId="0" borderId="2" xfId="2" quotePrefix="1" applyFont="1" applyFill="1" applyBorder="1" applyAlignment="1">
      <alignment horizontal="right" vertical="center"/>
    </xf>
    <xf numFmtId="0" fontId="42" fillId="0" borderId="1" xfId="0" applyFont="1" applyBorder="1">
      <alignment vertical="center"/>
    </xf>
    <xf numFmtId="178" fontId="13" fillId="0" borderId="0" xfId="2" quotePrefix="1" applyNumberFormat="1" applyFont="1" applyFill="1" applyAlignment="1">
      <alignment horizontal="right" vertical="center"/>
    </xf>
    <xf numFmtId="176" fontId="17" fillId="0" borderId="3" xfId="0" quotePrefix="1" applyNumberFormat="1" applyFont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178" fontId="13" fillId="0" borderId="0" xfId="2" applyNumberFormat="1" applyFont="1" applyFill="1" applyAlignment="1">
      <alignment vertical="center" shrinkToFit="1"/>
    </xf>
    <xf numFmtId="178" fontId="13" fillId="2" borderId="0" xfId="2" applyNumberFormat="1" applyFont="1" applyFill="1" applyAlignment="1">
      <alignment vertical="center" shrinkToFit="1"/>
    </xf>
    <xf numFmtId="0" fontId="15" fillId="0" borderId="0" xfId="0" applyFont="1" applyAlignment="1">
      <alignment vertical="center" shrinkToFit="1"/>
    </xf>
    <xf numFmtId="38" fontId="39" fillId="6" borderId="0" xfId="2" applyFont="1" applyFill="1" applyBorder="1" applyAlignment="1">
      <alignment vertical="center" shrinkToFit="1"/>
    </xf>
    <xf numFmtId="0" fontId="39" fillId="6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7" fillId="3" borderId="24" xfId="0" applyFont="1" applyFill="1" applyBorder="1">
      <alignment vertical="center"/>
    </xf>
    <xf numFmtId="0" fontId="8" fillId="0" borderId="24" xfId="0" applyFont="1" applyBorder="1">
      <alignment vertical="center"/>
    </xf>
    <xf numFmtId="0" fontId="24" fillId="0" borderId="24" xfId="0" applyFont="1" applyBorder="1">
      <alignment vertical="center"/>
    </xf>
    <xf numFmtId="183" fontId="17" fillId="2" borderId="0" xfId="2" applyNumberFormat="1" applyFont="1" applyFill="1" applyBorder="1" applyAlignment="1">
      <alignment horizontal="right" vertical="center"/>
    </xf>
    <xf numFmtId="0" fontId="32" fillId="0" borderId="3" xfId="0" applyFont="1" applyBorder="1">
      <alignment vertical="center"/>
    </xf>
    <xf numFmtId="0" fontId="43" fillId="0" borderId="5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2" xfId="0" applyFont="1" applyBorder="1" applyAlignment="1">
      <alignment vertical="center" shrinkToFit="1"/>
    </xf>
    <xf numFmtId="176" fontId="19" fillId="0" borderId="32" xfId="0" applyNumberFormat="1" applyFont="1" applyBorder="1">
      <alignment vertical="center"/>
    </xf>
    <xf numFmtId="176" fontId="19" fillId="0" borderId="23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7" fillId="0" borderId="32" xfId="0" applyNumberFormat="1" applyFont="1" applyBorder="1">
      <alignment vertical="center"/>
    </xf>
    <xf numFmtId="176" fontId="17" fillId="0" borderId="23" xfId="0" applyNumberFormat="1" applyFont="1" applyBorder="1">
      <alignment vertical="center"/>
    </xf>
    <xf numFmtId="176" fontId="17" fillId="0" borderId="12" xfId="0" applyNumberFormat="1" applyFont="1" applyBorder="1">
      <alignment vertical="center"/>
    </xf>
    <xf numFmtId="38" fontId="39" fillId="0" borderId="0" xfId="2" applyFont="1" applyFill="1" applyBorder="1" applyAlignment="1">
      <alignment vertical="center" shrinkToFit="1"/>
    </xf>
    <xf numFmtId="0" fontId="22" fillId="0" borderId="0" xfId="0" applyFont="1" applyAlignment="1">
      <alignment wrapText="1"/>
    </xf>
    <xf numFmtId="0" fontId="11" fillId="0" borderId="8" xfId="0" applyFont="1" applyBorder="1" applyAlignment="1">
      <alignment vertical="top"/>
    </xf>
    <xf numFmtId="0" fontId="7" fillId="0" borderId="8" xfId="0" applyFont="1" applyBorder="1">
      <alignment vertical="center"/>
    </xf>
    <xf numFmtId="0" fontId="44" fillId="0" borderId="0" xfId="0" applyFont="1">
      <alignment vertical="center"/>
    </xf>
    <xf numFmtId="181" fontId="17" fillId="0" borderId="3" xfId="2" applyNumberFormat="1" applyFont="1" applyBorder="1" applyAlignment="1">
      <alignment vertical="center"/>
    </xf>
    <xf numFmtId="181" fontId="17" fillId="0" borderId="32" xfId="2" applyNumberFormat="1" applyFont="1" applyBorder="1" applyAlignment="1">
      <alignment vertical="center"/>
    </xf>
    <xf numFmtId="0" fontId="45" fillId="2" borderId="17" xfId="0" applyFont="1" applyFill="1" applyBorder="1" applyAlignment="1">
      <alignment horizontal="right" vertical="center"/>
    </xf>
    <xf numFmtId="0" fontId="13" fillId="0" borderId="1" xfId="0" applyFont="1" applyBorder="1">
      <alignment vertical="center"/>
    </xf>
    <xf numFmtId="0" fontId="11" fillId="3" borderId="29" xfId="0" applyFont="1" applyFill="1" applyBorder="1" applyAlignment="1">
      <alignment horizontal="center" vertical="center"/>
    </xf>
    <xf numFmtId="176" fontId="11" fillId="0" borderId="2" xfId="0" quotePrefix="1" applyNumberFormat="1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176" fontId="47" fillId="0" borderId="0" xfId="2" applyNumberFormat="1" applyFont="1" applyFill="1" applyBorder="1" applyAlignment="1">
      <alignment horizontal="right" vertical="center"/>
    </xf>
    <xf numFmtId="176" fontId="17" fillId="11" borderId="0" xfId="2" applyNumberFormat="1" applyFont="1" applyFill="1" applyBorder="1" applyAlignment="1">
      <alignment horizontal="right" vertical="center"/>
    </xf>
    <xf numFmtId="176" fontId="47" fillId="0" borderId="0" xfId="2" applyNumberFormat="1" applyFont="1" applyBorder="1">
      <alignment vertical="center"/>
    </xf>
    <xf numFmtId="179" fontId="47" fillId="0" borderId="3" xfId="1" quotePrefix="1" applyNumberFormat="1" applyFont="1" applyFill="1" applyBorder="1" applyAlignment="1">
      <alignment horizontal="right" vertical="center"/>
    </xf>
    <xf numFmtId="176" fontId="47" fillId="9" borderId="0" xfId="0" applyNumberFormat="1" applyFont="1" applyFill="1">
      <alignment vertical="center"/>
    </xf>
    <xf numFmtId="176" fontId="47" fillId="9" borderId="0" xfId="2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176" fontId="50" fillId="2" borderId="0" xfId="2" applyNumberFormat="1" applyFont="1" applyFill="1" applyBorder="1" applyAlignment="1">
      <alignment horizontal="right" vertical="center"/>
    </xf>
    <xf numFmtId="176" fontId="50" fillId="0" borderId="0" xfId="2" applyNumberFormat="1" applyFont="1" applyFill="1" applyBorder="1" applyAlignment="1">
      <alignment horizontal="right" vertical="center"/>
    </xf>
    <xf numFmtId="176" fontId="50" fillId="4" borderId="9" xfId="2" applyNumberFormat="1" applyFont="1" applyFill="1" applyBorder="1" applyAlignment="1">
      <alignment horizontal="right" vertical="center"/>
    </xf>
    <xf numFmtId="176" fontId="50" fillId="0" borderId="2" xfId="2" applyNumberFormat="1" applyFont="1" applyFill="1" applyBorder="1" applyAlignment="1">
      <alignment horizontal="right" vertical="center"/>
    </xf>
    <xf numFmtId="176" fontId="50" fillId="4" borderId="1" xfId="2" applyNumberFormat="1" applyFont="1" applyFill="1" applyBorder="1" applyAlignment="1">
      <alignment horizontal="right" vertical="center"/>
    </xf>
    <xf numFmtId="178" fontId="48" fillId="12" borderId="0" xfId="2" applyNumberFormat="1" applyFont="1" applyFill="1" applyAlignment="1">
      <alignment vertical="center" shrinkToFit="1"/>
    </xf>
    <xf numFmtId="176" fontId="50" fillId="2" borderId="0" xfId="0" applyNumberFormat="1" applyFont="1" applyFill="1">
      <alignment vertical="center"/>
    </xf>
    <xf numFmtId="176" fontId="50" fillId="2" borderId="0" xfId="0" applyNumberFormat="1" applyFont="1" applyFill="1" applyAlignment="1">
      <alignment horizontal="right" vertical="center"/>
    </xf>
    <xf numFmtId="176" fontId="50" fillId="7" borderId="0" xfId="0" applyNumberFormat="1" applyFont="1" applyFill="1" applyAlignment="1">
      <alignment horizontal="right" vertical="center"/>
    </xf>
    <xf numFmtId="176" fontId="48" fillId="2" borderId="0" xfId="0" applyNumberFormat="1" applyFont="1" applyFill="1" applyAlignment="1">
      <alignment horizontal="right" vertical="center"/>
    </xf>
    <xf numFmtId="176" fontId="50" fillId="0" borderId="0" xfId="0" applyNumberFormat="1" applyFont="1">
      <alignment vertical="center"/>
    </xf>
    <xf numFmtId="176" fontId="50" fillId="4" borderId="9" xfId="0" applyNumberFormat="1" applyFont="1" applyFill="1" applyBorder="1">
      <alignment vertical="center"/>
    </xf>
    <xf numFmtId="176" fontId="50" fillId="7" borderId="0" xfId="0" applyNumberFormat="1" applyFont="1" applyFill="1">
      <alignment vertical="center"/>
    </xf>
    <xf numFmtId="176" fontId="50" fillId="4" borderId="1" xfId="0" applyNumberFormat="1" applyFont="1" applyFill="1" applyBorder="1">
      <alignment vertical="center"/>
    </xf>
    <xf numFmtId="0" fontId="50" fillId="4" borderId="4" xfId="0" applyFont="1" applyFill="1" applyBorder="1" applyAlignment="1">
      <alignment horizontal="center" vertical="center"/>
    </xf>
    <xf numFmtId="176" fontId="48" fillId="0" borderId="0" xfId="0" applyNumberFormat="1" applyFont="1" applyAlignment="1">
      <alignment horizontal="right" vertical="center"/>
    </xf>
    <xf numFmtId="176" fontId="48" fillId="4" borderId="9" xfId="0" applyNumberFormat="1" applyFont="1" applyFill="1" applyBorder="1" applyAlignment="1">
      <alignment horizontal="right" vertical="center"/>
    </xf>
    <xf numFmtId="176" fontId="48" fillId="4" borderId="11" xfId="0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center" vertical="center"/>
    </xf>
    <xf numFmtId="176" fontId="50" fillId="0" borderId="0" xfId="0" applyNumberFormat="1" applyFont="1" applyAlignment="1">
      <alignment horizontal="right" vertical="center"/>
    </xf>
    <xf numFmtId="176" fontId="50" fillId="4" borderId="5" xfId="0" applyNumberFormat="1" applyFont="1" applyFill="1" applyBorder="1" applyAlignment="1">
      <alignment horizontal="right" vertical="center"/>
    </xf>
    <xf numFmtId="176" fontId="50" fillId="4" borderId="11" xfId="0" applyNumberFormat="1" applyFont="1" applyFill="1" applyBorder="1" applyAlignment="1">
      <alignment horizontal="right" vertical="center"/>
    </xf>
    <xf numFmtId="0" fontId="51" fillId="0" borderId="0" xfId="0" applyFont="1">
      <alignment vertical="center"/>
    </xf>
    <xf numFmtId="0" fontId="48" fillId="0" borderId="0" xfId="0" applyFont="1">
      <alignment vertical="center"/>
    </xf>
    <xf numFmtId="0" fontId="48" fillId="3" borderId="0" xfId="0" applyFont="1" applyFill="1" applyAlignment="1">
      <alignment horizontal="center" vertical="center" shrinkToFit="1"/>
    </xf>
    <xf numFmtId="178" fontId="48" fillId="0" borderId="0" xfId="2" applyNumberFormat="1" applyFont="1" applyFill="1" applyAlignment="1">
      <alignment vertical="center" shrinkToFit="1"/>
    </xf>
    <xf numFmtId="176" fontId="50" fillId="0" borderId="8" xfId="0" applyNumberFormat="1" applyFont="1" applyBorder="1" applyAlignment="1">
      <alignment horizontal="right" vertical="center"/>
    </xf>
    <xf numFmtId="176" fontId="50" fillId="0" borderId="0" xfId="0" quotePrefix="1" applyNumberFormat="1" applyFont="1" applyAlignment="1">
      <alignment horizontal="right" vertical="center"/>
    </xf>
    <xf numFmtId="176" fontId="50" fillId="4" borderId="4" xfId="0" quotePrefix="1" applyNumberFormat="1" applyFont="1" applyFill="1" applyBorder="1" applyAlignment="1">
      <alignment horizontal="right" vertical="center"/>
    </xf>
    <xf numFmtId="176" fontId="50" fillId="4" borderId="8" xfId="0" applyNumberFormat="1" applyFont="1" applyFill="1" applyBorder="1" applyAlignment="1">
      <alignment horizontal="right" vertical="center"/>
    </xf>
    <xf numFmtId="176" fontId="50" fillId="0" borderId="3" xfId="0" quotePrefix="1" applyNumberFormat="1" applyFont="1" applyBorder="1" applyAlignment="1">
      <alignment horizontal="right" vertical="center"/>
    </xf>
    <xf numFmtId="176" fontId="50" fillId="4" borderId="4" xfId="0" applyNumberFormat="1" applyFont="1" applyFill="1" applyBorder="1" applyAlignment="1">
      <alignment horizontal="right" vertical="center"/>
    </xf>
    <xf numFmtId="176" fontId="48" fillId="0" borderId="3" xfId="0" quotePrefix="1" applyNumberFormat="1" applyFont="1" applyBorder="1" applyAlignment="1">
      <alignment horizontal="right" vertical="center"/>
    </xf>
    <xf numFmtId="176" fontId="50" fillId="2" borderId="0" xfId="0" quotePrefix="1" applyNumberFormat="1" applyFont="1" applyFill="1" applyAlignment="1">
      <alignment horizontal="right" vertical="center"/>
    </xf>
    <xf numFmtId="176" fontId="50" fillId="4" borderId="0" xfId="0" quotePrefix="1" applyNumberFormat="1" applyFont="1" applyFill="1" applyAlignment="1">
      <alignment horizontal="right" vertical="center"/>
    </xf>
    <xf numFmtId="176" fontId="50" fillId="8" borderId="12" xfId="0" quotePrefix="1" applyNumberFormat="1" applyFont="1" applyFill="1" applyBorder="1" applyAlignment="1">
      <alignment horizontal="right" vertical="center"/>
    </xf>
    <xf numFmtId="176" fontId="50" fillId="4" borderId="1" xfId="0" applyNumberFormat="1" applyFont="1" applyFill="1" applyBorder="1" applyAlignment="1">
      <alignment horizontal="right" vertical="center"/>
    </xf>
    <xf numFmtId="0" fontId="50" fillId="3" borderId="10" xfId="0" applyFont="1" applyFill="1" applyBorder="1" applyAlignment="1">
      <alignment horizontal="center" vertical="center"/>
    </xf>
    <xf numFmtId="38" fontId="50" fillId="4" borderId="8" xfId="2" applyFont="1" applyFill="1" applyBorder="1">
      <alignment vertical="center"/>
    </xf>
    <xf numFmtId="38" fontId="50" fillId="0" borderId="9" xfId="2" quotePrefix="1" applyFont="1" applyFill="1" applyBorder="1" applyAlignment="1">
      <alignment horizontal="right" vertical="center"/>
    </xf>
    <xf numFmtId="38" fontId="50" fillId="0" borderId="9" xfId="2" quotePrefix="1" applyFont="1" applyBorder="1" applyAlignment="1">
      <alignment horizontal="right" vertical="center"/>
    </xf>
    <xf numFmtId="38" fontId="50" fillId="0" borderId="3" xfId="2" quotePrefix="1" applyFont="1" applyFill="1" applyBorder="1" applyAlignment="1">
      <alignment horizontal="right" vertical="center"/>
    </xf>
    <xf numFmtId="38" fontId="50" fillId="0" borderId="5" xfId="2" quotePrefix="1" applyFont="1" applyFill="1" applyBorder="1" applyAlignment="1">
      <alignment horizontal="right" vertical="center"/>
    </xf>
    <xf numFmtId="181" fontId="50" fillId="0" borderId="0" xfId="0" applyNumberFormat="1" applyFont="1">
      <alignment vertical="center"/>
    </xf>
    <xf numFmtId="176" fontId="50" fillId="4" borderId="4" xfId="0" applyNumberFormat="1" applyFont="1" applyFill="1" applyBorder="1">
      <alignment vertical="center"/>
    </xf>
    <xf numFmtId="178" fontId="48" fillId="12" borderId="0" xfId="2" applyNumberFormat="1" applyFont="1" applyFill="1">
      <alignment vertical="center"/>
    </xf>
    <xf numFmtId="178" fontId="48" fillId="12" borderId="0" xfId="2" quotePrefix="1" applyNumberFormat="1" applyFont="1" applyFill="1" applyAlignment="1">
      <alignment horizontal="right" vertical="center"/>
    </xf>
    <xf numFmtId="0" fontId="50" fillId="3" borderId="31" xfId="0" applyFont="1" applyFill="1" applyBorder="1" applyAlignment="1">
      <alignment horizontal="center" vertical="center"/>
    </xf>
    <xf numFmtId="176" fontId="50" fillId="4" borderId="9" xfId="0" applyNumberFormat="1" applyFont="1" applyFill="1" applyBorder="1" applyAlignment="1">
      <alignment horizontal="right" vertical="center"/>
    </xf>
    <xf numFmtId="178" fontId="48" fillId="0" borderId="0" xfId="2" applyNumberFormat="1" applyFont="1" applyFill="1">
      <alignment vertical="center"/>
    </xf>
    <xf numFmtId="178" fontId="48" fillId="0" borderId="0" xfId="2" quotePrefix="1" applyNumberFormat="1" applyFont="1" applyFill="1" applyAlignment="1">
      <alignment horizontal="right" vertical="center"/>
    </xf>
    <xf numFmtId="176" fontId="50" fillId="0" borderId="9" xfId="0" applyNumberFormat="1" applyFont="1" applyBorder="1">
      <alignment vertical="center"/>
    </xf>
    <xf numFmtId="176" fontId="50" fillId="0" borderId="3" xfId="0" applyNumberFormat="1" applyFont="1" applyBorder="1">
      <alignment vertical="center"/>
    </xf>
    <xf numFmtId="0" fontId="48" fillId="3" borderId="0" xfId="0" applyFont="1" applyFill="1" applyAlignment="1">
      <alignment horizontal="center" vertical="center"/>
    </xf>
    <xf numFmtId="178" fontId="48" fillId="0" borderId="0" xfId="2" applyNumberFormat="1" applyFont="1">
      <alignment vertical="center"/>
    </xf>
    <xf numFmtId="178" fontId="48" fillId="0" borderId="0" xfId="2" quotePrefix="1" applyNumberFormat="1" applyFont="1" applyAlignment="1">
      <alignment horizontal="right" vertical="center"/>
    </xf>
    <xf numFmtId="179" fontId="50" fillId="0" borderId="3" xfId="1" applyNumberFormat="1" applyFont="1" applyBorder="1" applyAlignment="1">
      <alignment vertical="center"/>
    </xf>
    <xf numFmtId="179" fontId="50" fillId="0" borderId="5" xfId="1" applyNumberFormat="1" applyFont="1" applyFill="1" applyBorder="1" applyAlignment="1">
      <alignment vertical="center"/>
    </xf>
    <xf numFmtId="179" fontId="50" fillId="0" borderId="3" xfId="1" applyNumberFormat="1" applyFont="1" applyFill="1" applyBorder="1" applyAlignment="1">
      <alignment vertical="center"/>
    </xf>
    <xf numFmtId="179" fontId="50" fillId="0" borderId="10" xfId="1" applyNumberFormat="1" applyFont="1" applyFill="1" applyBorder="1" applyAlignment="1">
      <alignment vertical="center"/>
    </xf>
    <xf numFmtId="179" fontId="50" fillId="0" borderId="25" xfId="1" applyNumberFormat="1" applyFont="1" applyBorder="1" applyAlignment="1">
      <alignment vertical="center"/>
    </xf>
    <xf numFmtId="181" fontId="50" fillId="0" borderId="9" xfId="0" applyNumberFormat="1" applyFont="1" applyBorder="1">
      <alignment vertical="center"/>
    </xf>
    <xf numFmtId="179" fontId="50" fillId="0" borderId="3" xfId="1" quotePrefix="1" applyNumberFormat="1" applyFont="1" applyBorder="1" applyAlignment="1">
      <alignment horizontal="right" vertical="center"/>
    </xf>
    <xf numFmtId="179" fontId="50" fillId="0" borderId="9" xfId="1" quotePrefix="1" applyNumberFormat="1" applyFont="1" applyBorder="1" applyAlignment="1">
      <alignment horizontal="right" vertical="center"/>
    </xf>
    <xf numFmtId="181" fontId="50" fillId="0" borderId="3" xfId="2" applyNumberFormat="1" applyFont="1" applyBorder="1" applyAlignment="1">
      <alignment vertical="center"/>
    </xf>
    <xf numFmtId="181" fontId="50" fillId="0" borderId="32" xfId="2" applyNumberFormat="1" applyFont="1" applyBorder="1" applyAlignment="1">
      <alignment vertical="center"/>
    </xf>
    <xf numFmtId="176" fontId="50" fillId="7" borderId="9" xfId="0" applyNumberFormat="1" applyFont="1" applyFill="1" applyBorder="1">
      <alignment vertical="center"/>
    </xf>
    <xf numFmtId="38" fontId="50" fillId="7" borderId="9" xfId="2" applyFont="1" applyFill="1" applyBorder="1">
      <alignment vertical="center"/>
    </xf>
    <xf numFmtId="176" fontId="50" fillId="0" borderId="26" xfId="0" applyNumberFormat="1" applyFont="1" applyBorder="1">
      <alignment vertical="center"/>
    </xf>
    <xf numFmtId="179" fontId="50" fillId="0" borderId="23" xfId="1" applyNumberFormat="1" applyFont="1" applyFill="1" applyBorder="1" applyAlignment="1">
      <alignment vertical="center"/>
    </xf>
    <xf numFmtId="179" fontId="50" fillId="0" borderId="22" xfId="1" applyNumberFormat="1" applyFont="1" applyFill="1" applyBorder="1" applyAlignment="1">
      <alignment vertical="center"/>
    </xf>
    <xf numFmtId="176" fontId="50" fillId="2" borderId="4" xfId="0" applyNumberFormat="1" applyFont="1" applyFill="1" applyBorder="1" applyAlignment="1">
      <alignment horizontal="right" vertical="center"/>
    </xf>
    <xf numFmtId="38" fontId="50" fillId="7" borderId="2" xfId="2" applyFont="1" applyFill="1" applyBorder="1">
      <alignment vertical="center"/>
    </xf>
    <xf numFmtId="181" fontId="50" fillId="7" borderId="9" xfId="0" applyNumberFormat="1" applyFont="1" applyFill="1" applyBorder="1">
      <alignment vertical="center"/>
    </xf>
    <xf numFmtId="177" fontId="50" fillId="7" borderId="9" xfId="2" applyNumberFormat="1" applyFont="1" applyFill="1" applyBorder="1" applyAlignment="1">
      <alignment vertical="center"/>
    </xf>
    <xf numFmtId="179" fontId="50" fillId="0" borderId="9" xfId="1" applyNumberFormat="1" applyFont="1" applyFill="1" applyBorder="1" applyAlignment="1">
      <alignment horizontal="right" vertical="center"/>
    </xf>
    <xf numFmtId="179" fontId="50" fillId="7" borderId="5" xfId="1" applyNumberFormat="1" applyFont="1" applyFill="1" applyBorder="1" applyAlignment="1">
      <alignment horizontal="right" vertical="center"/>
    </xf>
    <xf numFmtId="180" fontId="50" fillId="0" borderId="9" xfId="0" applyNumberFormat="1" applyFont="1" applyBorder="1">
      <alignment vertical="center"/>
    </xf>
    <xf numFmtId="40" fontId="50" fillId="0" borderId="9" xfId="2" applyNumberFormat="1" applyFont="1" applyFill="1" applyBorder="1" applyAlignment="1">
      <alignment horizontal="right" vertical="center"/>
    </xf>
    <xf numFmtId="180" fontId="50" fillId="0" borderId="5" xfId="0" applyNumberFormat="1" applyFont="1" applyBorder="1">
      <alignment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176" fontId="50" fillId="11" borderId="0" xfId="2" applyNumberFormat="1" applyFont="1" applyFill="1" applyBorder="1" applyAlignment="1">
      <alignment horizontal="right" vertical="center"/>
    </xf>
    <xf numFmtId="176" fontId="50" fillId="0" borderId="35" xfId="2" applyNumberFormat="1" applyFont="1" applyFill="1" applyBorder="1">
      <alignment vertical="center"/>
    </xf>
    <xf numFmtId="176" fontId="50" fillId="0" borderId="0" xfId="2" applyNumberFormat="1" applyFont="1" applyFill="1" applyBorder="1">
      <alignment vertical="center"/>
    </xf>
    <xf numFmtId="176" fontId="50" fillId="4" borderId="34" xfId="0" applyNumberFormat="1" applyFont="1" applyFill="1" applyBorder="1">
      <alignment vertical="center"/>
    </xf>
    <xf numFmtId="176" fontId="50" fillId="0" borderId="0" xfId="2" applyNumberFormat="1" applyFont="1" applyBorder="1">
      <alignment vertical="center"/>
    </xf>
    <xf numFmtId="176" fontId="50" fillId="0" borderId="0" xfId="2" applyNumberFormat="1" applyFont="1" applyBorder="1" applyAlignment="1">
      <alignment horizontal="right" vertical="center"/>
    </xf>
    <xf numFmtId="176" fontId="50" fillId="4" borderId="23" xfId="2" applyNumberFormat="1" applyFont="1" applyFill="1" applyBorder="1" applyAlignment="1">
      <alignment horizontal="right" vertical="center"/>
    </xf>
    <xf numFmtId="176" fontId="50" fillId="0" borderId="23" xfId="2" applyNumberFormat="1" applyFont="1" applyFill="1" applyBorder="1" applyAlignment="1">
      <alignment horizontal="right" vertical="center"/>
    </xf>
    <xf numFmtId="176" fontId="50" fillId="4" borderId="10" xfId="2" applyNumberFormat="1" applyFont="1" applyFill="1" applyBorder="1" applyAlignment="1">
      <alignment horizontal="right" vertical="center"/>
    </xf>
    <xf numFmtId="176" fontId="50" fillId="4" borderId="22" xfId="2" applyNumberFormat="1" applyFont="1" applyFill="1" applyBorder="1" applyAlignment="1">
      <alignment horizontal="right" vertical="center"/>
    </xf>
    <xf numFmtId="176" fontId="50" fillId="4" borderId="5" xfId="2" applyNumberFormat="1" applyFont="1" applyFill="1" applyBorder="1" applyAlignment="1">
      <alignment horizontal="right" vertical="center"/>
    </xf>
    <xf numFmtId="38" fontId="48" fillId="0" borderId="3" xfId="2" quotePrefix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FF6600"/>
      <color rgb="FFCCFFFF"/>
      <color rgb="FF33CCCC"/>
      <color rgb="FF66FFFF"/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グラフ１!$B$63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9ED-4CA7-B527-8A32C8AD7822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4BD3-46A0-836E-AB1C761E61B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グラフ１!$E$63:$S$63</c15:sqref>
                  </c15:fullRef>
                </c:ext>
              </c:extLst>
              <c:f>グラフ１!$J$63:$S$63</c:f>
              <c:numCache>
                <c:formatCode>#,##0_);[Red]\(#,##0\)</c:formatCode>
                <c:ptCount val="10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23952</c:v>
                </c:pt>
                <c:pt idx="9">
                  <c:v>23864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グラフ１!$B$64</c:f>
              <c:strCache>
                <c:ptCount val="1"/>
                <c:pt idx="0">
                  <c:v>１人当たり売上高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グラフ１!$E$62:$S$62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グラフ１!$E$64:$S$64</c15:sqref>
                  </c15:fullRef>
                </c:ext>
              </c:extLst>
              <c:f>グラフ１!$J$64:$S$64</c:f>
              <c:numCache>
                <c:formatCode>#,##0.0;[Red]\-#,##0.0</c:formatCode>
                <c:ptCount val="10"/>
                <c:pt idx="0">
                  <c:v>24</c:v>
                </c:pt>
                <c:pt idx="1">
                  <c:v>24.3</c:v>
                </c:pt>
                <c:pt idx="2">
                  <c:v>26.2</c:v>
                </c:pt>
                <c:pt idx="3">
                  <c:v>30.8</c:v>
                </c:pt>
                <c:pt idx="4">
                  <c:v>30.4</c:v>
                </c:pt>
                <c:pt idx="5">
                  <c:v>31.6</c:v>
                </c:pt>
                <c:pt idx="6">
                  <c:v>31.4</c:v>
                </c:pt>
                <c:pt idx="7">
                  <c:v>32.9</c:v>
                </c:pt>
                <c:pt idx="8">
                  <c:v>33.9</c:v>
                </c:pt>
                <c:pt idx="9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C4A-B5BE-5CB111CC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連PL!$C$25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15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16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17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18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19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20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21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22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23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24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25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26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27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28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29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30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連PL!$D$25:$M$25</c:f>
              <c:numCache>
                <c:formatCode>#,##0;"△ "#,##0</c:formatCode>
                <c:ptCount val="9"/>
                <c:pt idx="0">
                  <c:v>1863</c:v>
                </c:pt>
                <c:pt idx="1">
                  <c:v>-4707</c:v>
                </c:pt>
                <c:pt idx="2">
                  <c:v>-6094</c:v>
                </c:pt>
                <c:pt idx="3">
                  <c:v>2366</c:v>
                </c:pt>
                <c:pt idx="4">
                  <c:v>4315</c:v>
                </c:pt>
                <c:pt idx="5">
                  <c:v>2034</c:v>
                </c:pt>
                <c:pt idx="6">
                  <c:v>1099</c:v>
                </c:pt>
                <c:pt idx="7">
                  <c:v>2460</c:v>
                </c:pt>
                <c:pt idx="8">
                  <c:v>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20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AE1-43ED-86D1-C88F6785BC6F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272-4B36-8745-014DD6FAAFD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グラフ２!$F$45:$S$45</c15:sqref>
                  </c15:fullRef>
                </c:ext>
              </c:extLst>
              <c:f>グラフ２!$J$45:$S$45</c:f>
              <c:numCache>
                <c:formatCode>#,##0_);[Red]\(#,##0\)</c:formatCode>
                <c:ptCount val="10"/>
                <c:pt idx="0">
                  <c:v>30485</c:v>
                </c:pt>
                <c:pt idx="1">
                  <c:v>29792</c:v>
                </c:pt>
                <c:pt idx="2">
                  <c:v>31024</c:v>
                </c:pt>
                <c:pt idx="3">
                  <c:v>30393</c:v>
                </c:pt>
                <c:pt idx="4">
                  <c:v>23641</c:v>
                </c:pt>
                <c:pt idx="5">
                  <c:v>23560</c:v>
                </c:pt>
                <c:pt idx="6">
                  <c:v>22499</c:v>
                </c:pt>
                <c:pt idx="7">
                  <c:v>23218</c:v>
                </c:pt>
                <c:pt idx="8">
                  <c:v>23952</c:v>
                </c:pt>
                <c:pt idx="9">
                  <c:v>23864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グラフ２!$F$46:$S$46</c15:sqref>
                  </c15:fullRef>
                </c:ext>
              </c:extLst>
              <c:f>グラフ２!$J$46:$S$46</c:f>
              <c:numCache>
                <c:formatCode>0.0%</c:formatCode>
                <c:ptCount val="10"/>
                <c:pt idx="0">
                  <c:v>1.6921081206192391E-2</c:v>
                </c:pt>
                <c:pt idx="1">
                  <c:v>0.27856648274409734</c:v>
                </c:pt>
                <c:pt idx="2">
                  <c:v>0.32053934198351802</c:v>
                </c:pt>
                <c:pt idx="3">
                  <c:v>0.34667331541973428</c:v>
                </c:pt>
                <c:pt idx="4">
                  <c:v>0.36692096428370508</c:v>
                </c:pt>
                <c:pt idx="5">
                  <c:v>0.39452083702322793</c:v>
                </c:pt>
                <c:pt idx="6">
                  <c:v>0.42348781699852517</c:v>
                </c:pt>
                <c:pt idx="7">
                  <c:v>0.43155564752725328</c:v>
                </c:pt>
                <c:pt idx="8">
                  <c:v>0.38685065058615414</c:v>
                </c:pt>
                <c:pt idx="9">
                  <c:v>0.30558988984830598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5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757-4E74-8BF7-65AEF0B1D5B0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A4-4D62-B615-0ED769AF8A7D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グラフ２!$F$47:$S$47</c15:sqref>
                  </c15:fullRef>
                </c:ext>
              </c:extLst>
              <c:f>グラフ２!$J$47:$S$47</c:f>
              <c:numCache>
                <c:formatCode>#,##0_);[Red]\(#,##0\)</c:formatCode>
                <c:ptCount val="10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2183</c:v>
                </c:pt>
                <c:pt idx="9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グラフ２!$F$48:$S$48</c15:sqref>
                  </c15:fullRef>
                </c:ext>
              </c:extLst>
              <c:f>グラフ２!$J$48:$S$48</c:f>
              <c:numCache>
                <c:formatCode>0.0%</c:formatCode>
                <c:ptCount val="10"/>
                <c:pt idx="0">
                  <c:v>-0.13527152082483335</c:v>
                </c:pt>
                <c:pt idx="1">
                  <c:v>8.9096419331777268E-2</c:v>
                </c:pt>
                <c:pt idx="2">
                  <c:v>0.10804232267367407</c:v>
                </c:pt>
                <c:pt idx="3">
                  <c:v>0.14352979233931909</c:v>
                </c:pt>
                <c:pt idx="4">
                  <c:v>9.8680672492839946E-2</c:v>
                </c:pt>
                <c:pt idx="5">
                  <c:v>0.14640415286789327</c:v>
                </c:pt>
                <c:pt idx="6">
                  <c:v>0.13284795412408676</c:v>
                </c:pt>
                <c:pt idx="7">
                  <c:v>0.12559150490054471</c:v>
                </c:pt>
                <c:pt idx="8">
                  <c:v>9.1165067773939248E-2</c:v>
                </c:pt>
                <c:pt idx="9">
                  <c:v>4.2927691266917256E-2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2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034-49F0-A23A-6A816F119F2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C6-4D6D-A468-4A857223D369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グラフ２!$F$49:$S$49</c15:sqref>
                  </c15:fullRef>
                </c:ext>
              </c:extLst>
              <c:f>グラフ２!$J$49:$S$49</c:f>
              <c:numCache>
                <c:formatCode>#,##0_);[Red]\(#,##0\)</c:formatCode>
                <c:ptCount val="10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グラフ２!$F$50:$S$50</c15:sqref>
                  </c15:fullRef>
                </c:ext>
              </c:extLst>
              <c:f>グラフ２!$J$50:$S$50</c:f>
              <c:numCache>
                <c:formatCode>0.0%</c:formatCode>
                <c:ptCount val="10"/>
                <c:pt idx="0">
                  <c:v>-0.1339002035276953</c:v>
                </c:pt>
                <c:pt idx="1">
                  <c:v>8.6251066575132207E-2</c:v>
                </c:pt>
                <c:pt idx="2">
                  <c:v>0.10241609474053152</c:v>
                </c:pt>
                <c:pt idx="3">
                  <c:v>0.14284550509515651</c:v>
                </c:pt>
                <c:pt idx="4">
                  <c:v>9.9228647480985824E-2</c:v>
                </c:pt>
                <c:pt idx="5">
                  <c:v>0.14805769252888601</c:v>
                </c:pt>
                <c:pt idx="6">
                  <c:v>0.1334941682492089</c:v>
                </c:pt>
                <c:pt idx="7">
                  <c:v>0.12677699264178438</c:v>
                </c:pt>
                <c:pt idx="8">
                  <c:v>9.2823235942154095E-2</c:v>
                </c:pt>
                <c:pt idx="9">
                  <c:v>4.4952038164295806E-2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2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98C-4500-8D46-37ACF43E91FA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8E3-428C-84DD-0598F293065C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グラフ２!$F$51:$S$51</c15:sqref>
                  </c15:fullRef>
                </c:ext>
              </c:extLst>
              <c:f>グラフ２!$J$51:$S$51</c:f>
              <c:numCache>
                <c:formatCode>#,##0_);[Red]\(#,##0\)</c:formatCode>
                <c:ptCount val="10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グラフ２!$F$44:$S$44</c15:sqref>
                  </c15:fullRef>
                </c:ext>
              </c:extLst>
              <c:f>グラフ２!$J$44:$S$44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グラフ２!$F$52:$S$52</c15:sqref>
                  </c15:fullRef>
                </c:ext>
              </c:extLst>
              <c:f>グラフ２!$J$52:$S$52</c:f>
              <c:numCache>
                <c:formatCode>0.0%</c:formatCode>
                <c:ptCount val="10"/>
                <c:pt idx="0">
                  <c:v>-0.15442584333963605</c:v>
                </c:pt>
                <c:pt idx="1">
                  <c:v>-0.20456663492856375</c:v>
                </c:pt>
                <c:pt idx="2">
                  <c:v>7.6287875716034459E-2</c:v>
                </c:pt>
                <c:pt idx="3">
                  <c:v>0.14200082260552355</c:v>
                </c:pt>
                <c:pt idx="4">
                  <c:v>8.6038037204773446E-2</c:v>
                </c:pt>
                <c:pt idx="5">
                  <c:v>4.6653764821492291E-2</c:v>
                </c:pt>
                <c:pt idx="6">
                  <c:v>0.10936934558359915</c:v>
                </c:pt>
                <c:pt idx="7">
                  <c:v>8.8351070272590163E-2</c:v>
                </c:pt>
                <c:pt idx="8">
                  <c:v>6.0150223314979524E-2</c:v>
                </c:pt>
                <c:pt idx="9">
                  <c:v>2.5275559294947354E-2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2295780100659"/>
          <c:y val="2.3404255319148935E-2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グラフ3!$E$45:$S$45</c15:sqref>
                  </c15:fullRef>
                </c:ext>
              </c:extLst>
              <c:f>グラフ3!$J$45:$S$45</c:f>
              <c:numCache>
                <c:formatCode>#,##0_);[Red]\(#,##0\)</c:formatCode>
                <c:ptCount val="10"/>
                <c:pt idx="0">
                  <c:v>15492</c:v>
                </c:pt>
                <c:pt idx="1">
                  <c:v>13130</c:v>
                </c:pt>
                <c:pt idx="2">
                  <c:v>13528</c:v>
                </c:pt>
                <c:pt idx="3">
                  <c:v>11931</c:v>
                </c:pt>
                <c:pt idx="4">
                  <c:v>12708</c:v>
                </c:pt>
                <c:pt idx="5">
                  <c:v>13168</c:v>
                </c:pt>
                <c:pt idx="6">
                  <c:v>15150</c:v>
                </c:pt>
                <c:pt idx="7">
                  <c:v>16365</c:v>
                </c:pt>
                <c:pt idx="8">
                  <c:v>17439</c:v>
                </c:pt>
                <c:pt idx="9">
                  <c:v>18059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1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 cap="sq">
              <a:solidFill>
                <a:srgbClr val="FF6600"/>
              </a:solidFill>
              <a:round/>
            </a:ln>
          </c:spPr>
          <c:marker>
            <c:symbol val="diamond"/>
            <c:size val="8"/>
            <c:spPr>
              <a:solidFill>
                <a:srgbClr val="FF6600"/>
              </a:solidFill>
              <a:ln cap="sq">
                <a:solidFill>
                  <a:srgbClr val="FF6600"/>
                </a:solidFill>
                <a:miter lim="800000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グラフ3!$E$46:$S$46</c15:sqref>
                  </c15:fullRef>
                </c:ext>
              </c:extLst>
              <c:f>グラフ3!$J$46:$S$46</c:f>
              <c:numCache>
                <c:formatCode>0.0%</c:formatCode>
                <c:ptCount val="10"/>
                <c:pt idx="0">
                  <c:v>1.2539028439350486</c:v>
                </c:pt>
                <c:pt idx="1">
                  <c:v>0.78277170795213902</c:v>
                </c:pt>
                <c:pt idx="2">
                  <c:v>1.5687946867933908</c:v>
                </c:pt>
                <c:pt idx="3">
                  <c:v>1.4474481771688867</c:v>
                </c:pt>
                <c:pt idx="4">
                  <c:v>1.8625964995180888</c:v>
                </c:pt>
                <c:pt idx="5">
                  <c:v>2.1367666282423743</c:v>
                </c:pt>
                <c:pt idx="6">
                  <c:v>2.4831143974843153</c:v>
                </c:pt>
                <c:pt idx="7">
                  <c:v>2.843544689315376</c:v>
                </c:pt>
                <c:pt idx="8">
                  <c:v>2.8039509641054727</c:v>
                </c:pt>
                <c:pt idx="9">
                  <c:v>2.2396529083269683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4-4EAE-96D1-D527594F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326847"/>
        <c:axId val="1051322047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valAx>
        <c:axId val="1051322047"/>
        <c:scaling>
          <c:orientation val="minMax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/>
        </c:spPr>
        <c:crossAx val="1051326847"/>
        <c:crosses val="max"/>
        <c:crossBetween val="between"/>
      </c:valAx>
      <c:catAx>
        <c:axId val="1051326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1322047"/>
        <c:crosses val="autoZero"/>
        <c:auto val="0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  <a:miter lim="800000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グラフ3!$F$47:$S$47</c15:sqref>
                  </c15:fullRef>
                </c:ext>
              </c:extLst>
              <c:f>グラフ3!$J$47:$S$47</c:f>
              <c:numCache>
                <c:formatCode>#,##0_);[Red]\(#,##0\)</c:formatCode>
                <c:ptCount val="10"/>
                <c:pt idx="0">
                  <c:v>10146</c:v>
                </c:pt>
                <c:pt idx="1">
                  <c:v>10182</c:v>
                </c:pt>
                <c:pt idx="2">
                  <c:v>8755</c:v>
                </c:pt>
                <c:pt idx="3">
                  <c:v>9014</c:v>
                </c:pt>
                <c:pt idx="4">
                  <c:v>7932</c:v>
                </c:pt>
                <c:pt idx="5">
                  <c:v>6409</c:v>
                </c:pt>
                <c:pt idx="6">
                  <c:v>5320</c:v>
                </c:pt>
                <c:pt idx="7">
                  <c:v>4468</c:v>
                </c:pt>
                <c:pt idx="8">
                  <c:v>3860</c:v>
                </c:pt>
                <c:pt idx="9">
                  <c:v>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グラフ3!$F$48:$S$48</c15:sqref>
                  </c15:fullRef>
                </c:ext>
              </c:extLst>
              <c:f>グラフ3!$J$48:$S$48</c:f>
              <c:numCache>
                <c:formatCode>0.0%</c:formatCode>
                <c:ptCount val="10"/>
                <c:pt idx="0">
                  <c:v>0.89801525371798097</c:v>
                </c:pt>
                <c:pt idx="1">
                  <c:v>2.0479031474309362</c:v>
                </c:pt>
                <c:pt idx="2">
                  <c:v>1.1757596862226036</c:v>
                </c:pt>
                <c:pt idx="3">
                  <c:v>0.7820353310713416</c:v>
                </c:pt>
                <c:pt idx="4">
                  <c:v>0.60628114193826232</c:v>
                </c:pt>
                <c:pt idx="5">
                  <c:v>0.49983700653533603</c:v>
                </c:pt>
                <c:pt idx="6">
                  <c:v>0.37904085095584994</c:v>
                </c:pt>
                <c:pt idx="7">
                  <c:v>0.30300100417124282</c:v>
                </c:pt>
                <c:pt idx="8">
                  <c:v>0.26182674443607123</c:v>
                </c:pt>
                <c:pt idx="9">
                  <c:v>0.32606262566255884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グラフ3!$F$49:$S$49</c15:sqref>
                  </c15:fullRef>
                </c:ext>
              </c:extLst>
              <c:f>グラフ3!$J$49:$S$49</c:f>
              <c:numCache>
                <c:formatCode>#,##0_);[Red]\(#,##0\)</c:formatCode>
                <c:ptCount val="10"/>
                <c:pt idx="0">
                  <c:v>11299</c:v>
                </c:pt>
                <c:pt idx="1">
                  <c:v>4971</c:v>
                </c:pt>
                <c:pt idx="2">
                  <c:v>7446</c:v>
                </c:pt>
                <c:pt idx="3">
                  <c:v>11527</c:v>
                </c:pt>
                <c:pt idx="4">
                  <c:v>13084</c:v>
                </c:pt>
                <c:pt idx="5">
                  <c:v>12822</c:v>
                </c:pt>
                <c:pt idx="6">
                  <c:v>14037</c:v>
                </c:pt>
                <c:pt idx="7">
                  <c:v>14748</c:v>
                </c:pt>
                <c:pt idx="8">
                  <c:v>14742</c:v>
                </c:pt>
                <c:pt idx="9">
                  <c:v>14220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グラフ3!$F$50:$S$50</c15:sqref>
                  </c15:fullRef>
                </c:ext>
              </c:extLst>
              <c:f>グラフ3!$J$50:$S$50</c:f>
              <c:numCache>
                <c:formatCode>0.0%</c:formatCode>
                <c:ptCount val="10"/>
                <c:pt idx="0">
                  <c:v>0.44070786105348392</c:v>
                </c:pt>
                <c:pt idx="1">
                  <c:v>0.21327441406488776</c:v>
                </c:pt>
                <c:pt idx="2">
                  <c:v>0.33416125359216825</c:v>
                </c:pt>
                <c:pt idx="3">
                  <c:v>0.55033651185226107</c:v>
                </c:pt>
                <c:pt idx="4">
                  <c:v>0.63389852794309398</c:v>
                </c:pt>
                <c:pt idx="5">
                  <c:v>0.65496254700778567</c:v>
                </c:pt>
                <c:pt idx="6">
                  <c:v>0.68569687202422791</c:v>
                </c:pt>
                <c:pt idx="7">
                  <c:v>0.70789323266229109</c:v>
                </c:pt>
                <c:pt idx="8">
                  <c:v>0.6921775601531297</c:v>
                </c:pt>
                <c:pt idx="9">
                  <c:v>0.62655076074332094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グラフ3!$F$51:$S$51</c15:sqref>
                  </c15:fullRef>
                </c:ext>
              </c:extLst>
              <c:f>グラフ3!$J$51:$S$51</c:f>
              <c:numCache>
                <c:formatCode>#,##0.0;[Red]\-#,##0.0</c:formatCode>
                <c:ptCount val="10"/>
                <c:pt idx="0">
                  <c:v>1.1672393654282411</c:v>
                </c:pt>
                <c:pt idx="1">
                  <c:v>1.2172425477486484</c:v>
                </c:pt>
                <c:pt idx="2">
                  <c:v>1.3608546102107693</c:v>
                </c:pt>
                <c:pt idx="3">
                  <c:v>1.4061551905360108</c:v>
                </c:pt>
                <c:pt idx="4">
                  <c:v>1.1369747727604071</c:v>
                </c:pt>
                <c:pt idx="5">
                  <c:v>1.1716477795976692</c:v>
                </c:pt>
                <c:pt idx="6">
                  <c:v>1.1236058378315106</c:v>
                </c:pt>
                <c:pt idx="7">
                  <c:v>1.1242562366610318</c:v>
                </c:pt>
                <c:pt idx="8">
                  <c:v>1.1370156277409078</c:v>
                </c:pt>
                <c:pt idx="9">
                  <c:v>1.0848449591973004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グラフ3!$F$44:$S$44</c15:sqref>
                  </c15:fullRef>
                </c:ext>
              </c:extLst>
              <c:f>グラフ3!$J$44:$S$44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グラフ3!$F$52:$S$52</c15:sqref>
                  </c15:fullRef>
                </c:ext>
              </c:extLst>
              <c:f>グラフ3!$J$52:$S$52</c:f>
              <c:numCache>
                <c:formatCode>#,##0.0;[Red]\-#,##0.0</c:formatCode>
                <c:ptCount val="10"/>
                <c:pt idx="0">
                  <c:v>2.9606275675203211</c:v>
                </c:pt>
                <c:pt idx="1">
                  <c:v>2.9310701767149716</c:v>
                </c:pt>
                <c:pt idx="2">
                  <c:v>3.276607317156115</c:v>
                </c:pt>
                <c:pt idx="3">
                  <c:v>3.4208197766369675</c:v>
                </c:pt>
                <c:pt idx="4">
                  <c:v>2.7899812892646643</c:v>
                </c:pt>
                <c:pt idx="5">
                  <c:v>3.2856042288836642</c:v>
                </c:pt>
                <c:pt idx="6">
                  <c:v>3.836300931830817</c:v>
                </c:pt>
                <c:pt idx="7">
                  <c:v>4.743684288188236</c:v>
                </c:pt>
                <c:pt idx="8">
                  <c:v>5.7518628193813663</c:v>
                </c:pt>
                <c:pt idx="9">
                  <c:v>5.6172028179838307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eaVert" anchor="ctr" anchorCtr="0"/>
          <a:lstStyle/>
          <a:p>
            <a:pPr>
              <a:defRPr sz="900" b="0" i="0" u="none" strike="noStrike" baseline="0">
                <a:ln>
                  <a:noFill/>
                </a:ln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グラフ４!$F$46:$S$46</c15:sqref>
                  </c15:fullRef>
                </c:ext>
              </c:extLst>
              <c:f>グラフ４!$J$46:$S$46</c:f>
              <c:numCache>
                <c:formatCode>#,##0_);[Red]\(#,##0\)</c:formatCode>
                <c:ptCount val="10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グラフ４!$F$45:$S$45</c15:sqref>
                  </c15:fullRef>
                </c:ext>
              </c:extLst>
              <c:f>グラフ４!$J$45:$S$45</c:f>
              <c:numCache>
                <c:formatCode>0.0%</c:formatCode>
                <c:ptCount val="10"/>
                <c:pt idx="0">
                  <c:v>-0.3376927714933381</c:v>
                </c:pt>
                <c:pt idx="1">
                  <c:v>-0.74912836823527396</c:v>
                </c:pt>
                <c:pt idx="2">
                  <c:v>0.3811829483534927</c:v>
                </c:pt>
                <c:pt idx="3">
                  <c:v>0.4549400793797615</c:v>
                </c:pt>
                <c:pt idx="4">
                  <c:v>0.16529443148824158</c:v>
                </c:pt>
                <c:pt idx="5">
                  <c:v>8.4858499751706548E-2</c:v>
                </c:pt>
                <c:pt idx="6">
                  <c:v>0.18323099965722131</c:v>
                </c:pt>
                <c:pt idx="7">
                  <c:v>0.14253168398350965</c:v>
                </c:pt>
                <c:pt idx="8">
                  <c:v>9.7709664003543834E-2</c:v>
                </c:pt>
                <c:pt idx="9">
                  <c:v>4.1651460462762704E-2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f>グラフ１!$F$62:$R$62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グラフ１!$F$67:$R$67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2724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3449</c:v>
                </c:pt>
                <c:pt idx="10">
                  <c:v>2989</c:v>
                </c:pt>
                <c:pt idx="11">
                  <c:v>2916</c:v>
                </c:pt>
                <c:pt idx="12">
                  <c:v>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グラフ１!$F$62:$R$62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グラフ１!$F$68:$R$68</c:f>
              <c:numCache>
                <c:formatCode>#,##0.0;[Red]\-#,##0.0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4.4000000000000004</c:v>
                </c:pt>
                <c:pt idx="3">
                  <c:v>2.6</c:v>
                </c:pt>
                <c:pt idx="4">
                  <c:v>-3.2</c:v>
                </c:pt>
                <c:pt idx="5">
                  <c:v>2.1</c:v>
                </c:pt>
                <c:pt idx="6">
                  <c:v>2.8</c:v>
                </c:pt>
                <c:pt idx="7">
                  <c:v>4.4000000000000004</c:v>
                </c:pt>
                <c:pt idx="8">
                  <c:v>3</c:v>
                </c:pt>
                <c:pt idx="9">
                  <c:v>4.5999999999999996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C-4F36-90AD-A375D0B78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グラフ４!$F$49:$S$49</c15:sqref>
                  </c15:fullRef>
                </c:ext>
              </c:extLst>
              <c:f>グラフ４!$J$49:$S$49</c:f>
              <c:numCache>
                <c:formatCode>#,##0.0;[Red]\-#,##0.0</c:formatCode>
                <c:ptCount val="10"/>
                <c:pt idx="0">
                  <c:v>-290.60000000000002</c:v>
                </c:pt>
                <c:pt idx="1">
                  <c:v>-376.22</c:v>
                </c:pt>
                <c:pt idx="2">
                  <c:v>146.1</c:v>
                </c:pt>
                <c:pt idx="3">
                  <c:v>266.42</c:v>
                </c:pt>
                <c:pt idx="4">
                  <c:v>125.56</c:v>
                </c:pt>
                <c:pt idx="5">
                  <c:v>67.849999999999994</c:v>
                </c:pt>
                <c:pt idx="6">
                  <c:v>151.91</c:v>
                </c:pt>
                <c:pt idx="7">
                  <c:v>126.64</c:v>
                </c:pt>
                <c:pt idx="8">
                  <c:v>88.94</c:v>
                </c:pt>
                <c:pt idx="9">
                  <c:v>37.229999999999997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グラフ４!$F$50:$S$50</c15:sqref>
                  </c15:fullRef>
                </c:ext>
              </c:extLst>
              <c:f>グラフ４!$J$50:$S$50</c:f>
              <c:numCache>
                <c:formatCode>#,##0.0;[Red]\-#,##0.0</c:formatCode>
                <c:ptCount val="10"/>
                <c:pt idx="0">
                  <c:v>696.7</c:v>
                </c:pt>
                <c:pt idx="1">
                  <c:v>306.91000000000003</c:v>
                </c:pt>
                <c:pt idx="2">
                  <c:v>459.66</c:v>
                </c:pt>
                <c:pt idx="3">
                  <c:v>711.58</c:v>
                </c:pt>
                <c:pt idx="4">
                  <c:v>807.69</c:v>
                </c:pt>
                <c:pt idx="5">
                  <c:v>791.54</c:v>
                </c:pt>
                <c:pt idx="6">
                  <c:v>866.53</c:v>
                </c:pt>
                <c:pt idx="7">
                  <c:v>910.41</c:v>
                </c:pt>
                <c:pt idx="8">
                  <c:v>910.08</c:v>
                </c:pt>
                <c:pt idx="9">
                  <c:v>877.85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220727480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グラフ４!$F$51:$S$51</c15:sqref>
                  </c15:fullRef>
                </c:ext>
              </c:extLst>
              <c:f>グラフ４!$J$51:$S$51</c:f>
              <c:numCache>
                <c:formatCode>#,##0.0;[Red]\-#,##0.0</c:formatCode>
                <c:ptCount val="10"/>
                <c:pt idx="0">
                  <c:v>-4.2016517549896761</c:v>
                </c:pt>
                <c:pt idx="1">
                  <c:v>-2.6022008399340808</c:v>
                </c:pt>
                <c:pt idx="2">
                  <c:v>10.629705681040384</c:v>
                </c:pt>
                <c:pt idx="3">
                  <c:v>6.7524960588544403</c:v>
                </c:pt>
                <c:pt idx="4">
                  <c:v>11.564192417967506</c:v>
                </c:pt>
                <c:pt idx="5">
                  <c:v>24.362564480471629</c:v>
                </c:pt>
                <c:pt idx="6">
                  <c:v>14.087288526100981</c:v>
                </c:pt>
                <c:pt idx="7">
                  <c:v>15.03474415666456</c:v>
                </c:pt>
                <c:pt idx="8">
                  <c:v>20.575668990330559</c:v>
                </c:pt>
                <c:pt idx="9">
                  <c:v>52.565135643298419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
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グラフ４!$F$52:$S$52</c15:sqref>
                  </c15:fullRef>
                </c:ext>
              </c:extLst>
              <c:f>グラフ４!$J$52:$S$52</c:f>
              <c:numCache>
                <c:formatCode>#,##0.0;[Red]\-#,##0.0</c:formatCode>
                <c:ptCount val="10"/>
                <c:pt idx="0">
                  <c:v>1.7525477249892349</c:v>
                </c:pt>
                <c:pt idx="1">
                  <c:v>3.1898602196083541</c:v>
                </c:pt>
                <c:pt idx="2">
                  <c:v>3.3785841709089324</c:v>
                </c:pt>
                <c:pt idx="3">
                  <c:v>2.5281767334663705</c:v>
                </c:pt>
                <c:pt idx="4">
                  <c:v>1.7977194220554915</c:v>
                </c:pt>
                <c:pt idx="5">
                  <c:v>2.0883341334613541</c:v>
                </c:pt>
                <c:pt idx="6">
                  <c:v>2.4696202093407038</c:v>
                </c:pt>
                <c:pt idx="7">
                  <c:v>2.0913654287628654</c:v>
                </c:pt>
                <c:pt idx="8">
                  <c:v>2.0108122362869199</c:v>
                </c:pt>
                <c:pt idx="9">
                  <c:v>2.2293102466252774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グラフ４!$F$48:$S$48</c15:sqref>
                  </c15:fullRef>
                </c:ext>
              </c:extLst>
              <c:f>グラフ４!$J$48:$S$48</c:f>
              <c:numCache>
                <c:formatCode>#,##0_);[Red]\(#,##0\)</c:formatCode>
                <c:ptCount val="10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
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グラフ４!$F$44:$S$44</c15:sqref>
                  </c15:fullRef>
                </c:ext>
              </c:extLst>
              <c:f>グラフ４!$J$44:$S$44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グラフ４!$F$47:$S$47</c15:sqref>
                  </c15:fullRef>
                </c:ext>
              </c:extLst>
              <c:f>グラフ４!$J$47:$S$47</c:f>
              <c:numCache>
                <c:formatCode>0.0%</c:formatCode>
                <c:ptCount val="10"/>
                <c:pt idx="0">
                  <c:v>-0.1562935885963794</c:v>
                </c:pt>
                <c:pt idx="1">
                  <c:v>0.10498846802395222</c:v>
                </c:pt>
                <c:pt idx="2">
                  <c:v>0.13937341468743525</c:v>
                </c:pt>
                <c:pt idx="3">
                  <c:v>0.20086294843429248</c:v>
                </c:pt>
                <c:pt idx="4">
                  <c:v>0.11282046892101641</c:v>
                </c:pt>
                <c:pt idx="5">
                  <c:v>0.17347146670382368</c:v>
                </c:pt>
                <c:pt idx="6">
                  <c:v>0.14999482676127299</c:v>
                </c:pt>
                <c:pt idx="7">
                  <c:v>0.14252982464265584</c:v>
                </c:pt>
                <c:pt idx="8">
                  <c:v>0.10554146988371074</c:v>
                </c:pt>
                <c:pt idx="9">
                  <c:v>4.8765992008180971E-2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  <c:majorUnit val="2000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3D-42E4-B50E-618E8C6C8967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17F-4EDA-9D52-C3A8E5A7A8C2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グラフ１!$C$67:$S$67</c15:sqref>
                  </c15:fullRef>
                </c:ext>
              </c:extLst>
              <c:f>グラフ１!$J$67:$S$67</c:f>
              <c:numCache>
                <c:formatCode>#,##0_);[Red]\(#,##0\)</c:formatCode>
                <c:ptCount val="10"/>
                <c:pt idx="0">
                  <c:v>-4123</c:v>
                </c:pt>
                <c:pt idx="1">
                  <c:v>2654</c:v>
                </c:pt>
                <c:pt idx="2">
                  <c:v>3351</c:v>
                </c:pt>
                <c:pt idx="3">
                  <c:v>4362</c:v>
                </c:pt>
                <c:pt idx="4">
                  <c:v>2332</c:v>
                </c:pt>
                <c:pt idx="5">
                  <c:v>3449</c:v>
                </c:pt>
                <c:pt idx="6">
                  <c:v>2989</c:v>
                </c:pt>
                <c:pt idx="7">
                  <c:v>2916</c:v>
                </c:pt>
                <c:pt idx="8">
                  <c:v>2183</c:v>
                </c:pt>
                <c:pt idx="9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グラフ１!$B$68</c:f>
              <c:strCache>
                <c:ptCount val="1"/>
                <c:pt idx="0">
                  <c:v>１人当たり営業利益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グラフ１!$C$68:$S$68</c15:sqref>
                  </c15:fullRef>
                </c:ext>
              </c:extLst>
              <c:f>グラフ１!$J$68:$S$68</c:f>
              <c:numCache>
                <c:formatCode>#,##0.0;[Red]\-#,##0.0</c:formatCode>
                <c:ptCount val="10"/>
                <c:pt idx="0">
                  <c:v>-3.2</c:v>
                </c:pt>
                <c:pt idx="1">
                  <c:v>2.1</c:v>
                </c:pt>
                <c:pt idx="2">
                  <c:v>2.8</c:v>
                </c:pt>
                <c:pt idx="3">
                  <c:v>4.4000000000000004</c:v>
                </c:pt>
                <c:pt idx="4">
                  <c:v>3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4.0999999999999996</c:v>
                </c:pt>
                <c:pt idx="8">
                  <c:v>3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B-407C-8E6C-6F024E8FA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グラフ１!$B$65</c:f>
              <c:strCache>
                <c:ptCount val="1"/>
                <c:pt idx="0">
                  <c:v>売上総利益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11F-4E45-8BC4-9D6DE55D85C5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F68-445E-83F3-3AEB0C92CC2E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グラフ１!$C$65:$S$65</c15:sqref>
                  </c15:fullRef>
                </c:ext>
              </c:extLst>
              <c:f>グラフ１!$J$65:$S$65</c:f>
              <c:numCache>
                <c:formatCode>#,##0_);[Red]\(#,##0\)</c:formatCode>
                <c:ptCount val="10"/>
                <c:pt idx="0">
                  <c:v>515</c:v>
                </c:pt>
                <c:pt idx="1">
                  <c:v>8299</c:v>
                </c:pt>
                <c:pt idx="2">
                  <c:v>9944</c:v>
                </c:pt>
                <c:pt idx="3">
                  <c:v>10536</c:v>
                </c:pt>
                <c:pt idx="4">
                  <c:v>8674</c:v>
                </c:pt>
                <c:pt idx="5">
                  <c:v>9295</c:v>
                </c:pt>
                <c:pt idx="6">
                  <c:v>9528</c:v>
                </c:pt>
                <c:pt idx="7">
                  <c:v>10020</c:v>
                </c:pt>
                <c:pt idx="8">
                  <c:v>9266</c:v>
                </c:pt>
                <c:pt idx="9">
                  <c:v>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グラフ１!$B$66</c:f>
              <c:strCache>
                <c:ptCount val="1"/>
                <c:pt idx="0">
                  <c:v>１人当たり売上総利益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グラフ１!$C$66:$S$66</c15:sqref>
                  </c15:fullRef>
                </c:ext>
              </c:extLst>
              <c:f>グラフ１!$J$66:$S$66</c:f>
              <c:numCache>
                <c:formatCode>#,##0.0;[Red]\-#,##0.0</c:formatCode>
                <c:ptCount val="10"/>
                <c:pt idx="0">
                  <c:v>0.4</c:v>
                </c:pt>
                <c:pt idx="1">
                  <c:v>6.7</c:v>
                </c:pt>
                <c:pt idx="2">
                  <c:v>8.4</c:v>
                </c:pt>
                <c:pt idx="3">
                  <c:v>10.6</c:v>
                </c:pt>
                <c:pt idx="4">
                  <c:v>11.1</c:v>
                </c:pt>
                <c:pt idx="5">
                  <c:v>12.4</c:v>
                </c:pt>
                <c:pt idx="6">
                  <c:v>13.3</c:v>
                </c:pt>
                <c:pt idx="7">
                  <c:v>14.2</c:v>
                </c:pt>
                <c:pt idx="8">
                  <c:v>13.1</c:v>
                </c:pt>
                <c:pt idx="9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9-443F-8BF0-7C5BF8D7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グラフ１!$B$69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33CCCC"/>
              </a:solidFill>
              <a:ln w="3175">
                <a:solidFill>
                  <a:srgbClr val="33CCCC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779-4789-B321-AB7A24C00B41}"/>
              </c:ext>
            </c:extLst>
          </c:dPt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897-4A65-8060-F6D9603B3C5B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グラフ１!$C$69:$S$69</c15:sqref>
                  </c15:fullRef>
                </c:ext>
              </c:extLst>
              <c:f>グラフ１!$J$69:$S$69</c:f>
              <c:numCache>
                <c:formatCode>#,##0_);[Red]\(#,##0\)</c:formatCode>
                <c:ptCount val="10"/>
                <c:pt idx="0">
                  <c:v>-4081</c:v>
                </c:pt>
                <c:pt idx="1">
                  <c:v>2569</c:v>
                </c:pt>
                <c:pt idx="2">
                  <c:v>3177</c:v>
                </c:pt>
                <c:pt idx="3">
                  <c:v>4341</c:v>
                </c:pt>
                <c:pt idx="4">
                  <c:v>2345</c:v>
                </c:pt>
                <c:pt idx="5">
                  <c:v>3488</c:v>
                </c:pt>
                <c:pt idx="6">
                  <c:v>3003</c:v>
                </c:pt>
                <c:pt idx="7">
                  <c:v>2943</c:v>
                </c:pt>
                <c:pt idx="8">
                  <c:v>2223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グラフ１!$B$70</c:f>
              <c:strCache>
                <c:ptCount val="1"/>
                <c:pt idx="0">
                  <c:v>１人当たり経常利益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グラフ１!$C$70:$S$70</c15:sqref>
                  </c15:fullRef>
                </c:ext>
              </c:extLst>
              <c:f>グラフ１!$J$70:$S$70</c:f>
              <c:numCache>
                <c:formatCode>#,##0.0;[Red]\-#,##0.0</c:formatCode>
                <c:ptCount val="10"/>
                <c:pt idx="0">
                  <c:v>-3.2</c:v>
                </c:pt>
                <c:pt idx="1">
                  <c:v>2.1</c:v>
                </c:pt>
                <c:pt idx="2">
                  <c:v>2.6</c:v>
                </c:pt>
                <c:pt idx="3">
                  <c:v>4.4000000000000004</c:v>
                </c:pt>
                <c:pt idx="4">
                  <c:v>3</c:v>
                </c:pt>
                <c:pt idx="5">
                  <c:v>4.5999999999999996</c:v>
                </c:pt>
                <c:pt idx="6">
                  <c:v>4.2</c:v>
                </c:pt>
                <c:pt idx="7">
                  <c:v>4.0999999999999996</c:v>
                </c:pt>
                <c:pt idx="8">
                  <c:v>3.1</c:v>
                </c:pt>
                <c:pt idx="9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7-4AB5-8691-1100A6E46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グラフ１!$B$71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2D00-41F7-9F91-902BC2449348}"/>
              </c:ext>
            </c:extLst>
          </c:dPt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グラフ１!$C$71:$S$71</c15:sqref>
                  </c15:fullRef>
                </c:ext>
              </c:extLst>
              <c:f>グラフ１!$J$71:$S$71</c:f>
              <c:numCache>
                <c:formatCode>#,##0_);[Red]\(#,##0\)</c:formatCode>
                <c:ptCount val="10"/>
                <c:pt idx="0">
                  <c:v>-4707</c:v>
                </c:pt>
                <c:pt idx="1">
                  <c:v>-6094</c:v>
                </c:pt>
                <c:pt idx="2">
                  <c:v>2366</c:v>
                </c:pt>
                <c:pt idx="3">
                  <c:v>4315</c:v>
                </c:pt>
                <c:pt idx="4">
                  <c:v>2034</c:v>
                </c:pt>
                <c:pt idx="5">
                  <c:v>1099</c:v>
                </c:pt>
                <c:pt idx="6">
                  <c:v>2460</c:v>
                </c:pt>
                <c:pt idx="7">
                  <c:v>2051</c:v>
                </c:pt>
                <c:pt idx="8">
                  <c:v>1440</c:v>
                </c:pt>
                <c:pt idx="9">
                  <c:v>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グラフ１!$B$72</c:f>
              <c:strCache>
                <c:ptCount val="1"/>
                <c:pt idx="0">
                  <c:v>１人当たり当期純利益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グラフ１!$C$62:$S$62</c15:sqref>
                  </c15:fullRef>
                </c:ext>
              </c:extLst>
              <c:f>グラフ１!$J$62:$S$62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グラフ１!$C$72:$S$72</c15:sqref>
                  </c15:fullRef>
                </c:ext>
              </c:extLst>
              <c:f>グラフ１!$J$72:$S$72</c:f>
              <c:numCache>
                <c:formatCode>#,##0.0;[Red]\-#,##0.0</c:formatCode>
                <c:ptCount val="10"/>
                <c:pt idx="0">
                  <c:v>-3.7</c:v>
                </c:pt>
                <c:pt idx="1">
                  <c:v>-4.9000000000000004</c:v>
                </c:pt>
                <c:pt idx="2">
                  <c:v>1.9</c:v>
                </c:pt>
                <c:pt idx="3">
                  <c:v>4.3</c:v>
                </c:pt>
                <c:pt idx="4">
                  <c:v>2.6</c:v>
                </c:pt>
                <c:pt idx="5">
                  <c:v>1.4</c:v>
                </c:pt>
                <c:pt idx="6">
                  <c:v>3.4</c:v>
                </c:pt>
                <c:pt idx="7">
                  <c:v>2.9</c:v>
                </c:pt>
                <c:pt idx="8">
                  <c:v>2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1-4553-9B10-A0611B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aseline="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連PL!$C$8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2"/>
              <c:layout>
                <c:manualLayout>
                  <c:x val="0"/>
                  <c:y val="-0.3835978835978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7A-4075-8621-B755A41C4EFE}"/>
                </c:ext>
              </c:extLst>
            </c:dLbl>
            <c:dLbl>
              <c:idx val="14"/>
              <c:layout>
                <c:manualLayout>
                  <c:x val="0"/>
                  <c:y val="-0.35714285714285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A-4075-8621-B755A41C4EFE}"/>
                </c:ext>
              </c:extLst>
            </c:dLbl>
            <c:dLbl>
              <c:idx val="15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16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17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18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19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20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21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22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23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24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25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26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27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28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29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30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連PL!$D$8:$M$8</c:f>
              <c:numCache>
                <c:formatCode>#,##0;"△ "#,##0</c:formatCode>
                <c:ptCount val="9"/>
                <c:pt idx="0">
                  <c:v>32500</c:v>
                </c:pt>
                <c:pt idx="1">
                  <c:v>30485</c:v>
                </c:pt>
                <c:pt idx="2">
                  <c:v>29792</c:v>
                </c:pt>
                <c:pt idx="3">
                  <c:v>31024</c:v>
                </c:pt>
                <c:pt idx="4">
                  <c:v>30393</c:v>
                </c:pt>
                <c:pt idx="5">
                  <c:v>23641</c:v>
                </c:pt>
                <c:pt idx="6">
                  <c:v>23560</c:v>
                </c:pt>
                <c:pt idx="7">
                  <c:v>22499</c:v>
                </c:pt>
                <c:pt idx="8">
                  <c:v>23218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連PL!$C$12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15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16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17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18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19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20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21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22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23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24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25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26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27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28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29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30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連PL!$D$12:$M$12</c:f>
              <c:numCache>
                <c:formatCode>#,##0;"△ "#,##0</c:formatCode>
                <c:ptCount val="9"/>
                <c:pt idx="0">
                  <c:v>3335</c:v>
                </c:pt>
                <c:pt idx="1">
                  <c:v>-4123</c:v>
                </c:pt>
                <c:pt idx="2">
                  <c:v>2654</c:v>
                </c:pt>
                <c:pt idx="3">
                  <c:v>3351</c:v>
                </c:pt>
                <c:pt idx="4">
                  <c:v>4362</c:v>
                </c:pt>
                <c:pt idx="5">
                  <c:v>2332</c:v>
                </c:pt>
                <c:pt idx="6">
                  <c:v>3449</c:v>
                </c:pt>
                <c:pt idx="7">
                  <c:v>2989</c:v>
                </c:pt>
                <c:pt idx="8">
                  <c:v>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連PL!$C$15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3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2"/>
              <c:layout>
                <c:manualLayout>
                  <c:x val="0"/>
                  <c:y val="-0.149746751816780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C-48EC-AABC-CC44E114D2F4}"/>
                </c:ext>
              </c:extLst>
            </c:dLbl>
            <c:dLbl>
              <c:idx val="15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16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17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18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19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20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21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22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23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24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25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26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27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28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29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30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連PL!$D$6:$M$6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連PL!$D$15:$M$15</c:f>
              <c:numCache>
                <c:formatCode>#,##0;"△ "#,##0</c:formatCode>
                <c:ptCount val="9"/>
                <c:pt idx="0">
                  <c:v>3350</c:v>
                </c:pt>
                <c:pt idx="1">
                  <c:v>-4081</c:v>
                </c:pt>
                <c:pt idx="2">
                  <c:v>2569</c:v>
                </c:pt>
                <c:pt idx="3">
                  <c:v>3177</c:v>
                </c:pt>
                <c:pt idx="4">
                  <c:v>4341</c:v>
                </c:pt>
                <c:pt idx="5">
                  <c:v>2345</c:v>
                </c:pt>
                <c:pt idx="6">
                  <c:v>3488</c:v>
                </c:pt>
                <c:pt idx="7">
                  <c:v>3003</c:v>
                </c:pt>
                <c:pt idx="8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458089-FFDC-454D-99F7-1D18CA2E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7DC3A4-DBC6-441D-988A-2F122C6DA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A6A577D-7ED6-417C-A1C3-2030E6AC8938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04958FA-7F4A-4D5A-871C-B89EDC7E3F65}"/>
            </a:ext>
          </a:extLst>
        </xdr:cNvPr>
        <xdr:cNvSpPr txBox="1">
          <a:spLocks noChangeArrowheads="1"/>
        </xdr:cNvSpPr>
      </xdr:nvSpPr>
      <xdr:spPr bwMode="auto">
        <a:xfrm>
          <a:off x="7873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24</xdr:row>
      <xdr:rowOff>0</xdr:rowOff>
    </xdr:from>
    <xdr:to>
      <xdr:col>9</xdr:col>
      <xdr:colOff>7620</xdr:colOff>
      <xdr:row>39</xdr:row>
      <xdr:rowOff>22860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52493-4B96-4F50-84BD-C014FA85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72390</xdr:colOff>
      <xdr:row>23</xdr:row>
      <xdr:rowOff>0</xdr:rowOff>
    </xdr:from>
    <xdr:ext cx="859338" cy="168508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888C63F0-38E7-4C75-A27A-FA46196169A9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9</xdr:col>
      <xdr:colOff>390525</xdr:colOff>
      <xdr:row>5</xdr:row>
      <xdr:rowOff>0</xdr:rowOff>
    </xdr:from>
    <xdr:to>
      <xdr:col>17</xdr:col>
      <xdr:colOff>864870</xdr:colOff>
      <xdr:row>20</xdr:row>
      <xdr:rowOff>22860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1268C3-21F5-4B45-B557-4293190B3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81915</xdr:colOff>
      <xdr:row>23</xdr:row>
      <xdr:rowOff>9525</xdr:rowOff>
    </xdr:from>
    <xdr:ext cx="859338" cy="168508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9A1F3DDE-1FF0-449E-9E6E-731042C12AEF}"/>
            </a:ext>
          </a:extLst>
        </xdr:cNvPr>
        <xdr:cNvSpPr txBox="1">
          <a:spLocks noChangeArrowheads="1"/>
        </xdr:cNvSpPr>
      </xdr:nvSpPr>
      <xdr:spPr bwMode="auto">
        <a:xfrm>
          <a:off x="281940" y="856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10</xdr:col>
      <xdr:colOff>0</xdr:colOff>
      <xdr:row>24</xdr:row>
      <xdr:rowOff>0</xdr:rowOff>
    </xdr:from>
    <xdr:to>
      <xdr:col>18</xdr:col>
      <xdr:colOff>7620</xdr:colOff>
      <xdr:row>39</xdr:row>
      <xdr:rowOff>22860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7A7639-FC04-47DA-8913-5592AAF87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196215</xdr:colOff>
      <xdr:row>42</xdr:row>
      <xdr:rowOff>9525</xdr:rowOff>
    </xdr:from>
    <xdr:ext cx="859338" cy="168508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760CA0F9-130F-492E-9F72-4ACC7EB254DF}"/>
            </a:ext>
          </a:extLst>
        </xdr:cNvPr>
        <xdr:cNvSpPr txBox="1">
          <a:spLocks noChangeArrowheads="1"/>
        </xdr:cNvSpPr>
      </xdr:nvSpPr>
      <xdr:spPr bwMode="auto">
        <a:xfrm>
          <a:off x="196215" y="8181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twoCellAnchor>
    <xdr:from>
      <xdr:col>1</xdr:col>
      <xdr:colOff>0</xdr:colOff>
      <xdr:row>43</xdr:row>
      <xdr:rowOff>0</xdr:rowOff>
    </xdr:from>
    <xdr:to>
      <xdr:col>8</xdr:col>
      <xdr:colOff>893445</xdr:colOff>
      <xdr:row>58</xdr:row>
      <xdr:rowOff>22860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2D1723-0A92-4CDE-BDA6-F914FD7B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</xdr:row>
      <xdr:rowOff>0</xdr:rowOff>
    </xdr:from>
    <xdr:to>
      <xdr:col>9</xdr:col>
      <xdr:colOff>247650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21</xdr:row>
      <xdr:rowOff>152400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4</xdr:row>
      <xdr:rowOff>104775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58140" y="103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4</xdr:row>
      <xdr:rowOff>114300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6071235" y="104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24</xdr:row>
      <xdr:rowOff>104775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84810" y="484822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24</xdr:row>
      <xdr:rowOff>114300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6071235" y="48577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127000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387350</xdr:colOff>
      <xdr:row>5</xdr:row>
      <xdr:rowOff>19050</xdr:rowOff>
    </xdr:from>
    <xdr:to>
      <xdr:col>18</xdr:col>
      <xdr:colOff>6350</xdr:colOff>
      <xdr:row>20</xdr:row>
      <xdr:rowOff>146050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120650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72390</xdr:colOff>
      <xdr:row>4</xdr:row>
      <xdr:rowOff>0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272415" y="93345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81915</xdr:colOff>
      <xdr:row>4</xdr:row>
      <xdr:rowOff>9525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968365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274320</xdr:colOff>
      <xdr:row>24</xdr:row>
      <xdr:rowOff>45720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74345" y="478917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144780</xdr:colOff>
      <xdr:row>24</xdr:row>
      <xdr:rowOff>19050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6031230" y="476250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95250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107950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91440</xdr:colOff>
      <xdr:row>4</xdr:row>
      <xdr:rowOff>47625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5977890" y="9810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100965</xdr:colOff>
      <xdr:row>4</xdr:row>
      <xdr:rowOff>9525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300990" y="94297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180975</xdr:colOff>
      <xdr:row>24</xdr:row>
      <xdr:rowOff>66675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381000" y="481012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127635</xdr:colOff>
      <xdr:row>24</xdr:row>
      <xdr:rowOff>51435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6261735" y="4794885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zoomScale="85" zoomScaleNormal="85" zoomScaleSheetLayoutView="85" workbookViewId="0">
      <selection activeCell="N36" sqref="N36"/>
    </sheetView>
  </sheetViews>
  <sheetFormatPr defaultColWidth="9" defaultRowHeight="13.2" x14ac:dyDescent="0.2"/>
  <cols>
    <col min="1" max="1" width="2.109375" style="149" customWidth="1"/>
    <col min="2" max="13" width="9" style="149"/>
    <col min="14" max="14" width="34.6640625" style="149" customWidth="1"/>
    <col min="15" max="15" width="10.33203125" style="149" customWidth="1"/>
    <col min="16" max="16384" width="9" style="149"/>
  </cols>
  <sheetData>
    <row r="1" spans="1:14" ht="13.8" thickTop="1" x14ac:dyDescent="0.2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4"/>
    </row>
    <row r="2" spans="1:14" x14ac:dyDescent="0.2">
      <c r="A2" s="165"/>
      <c r="N2" s="166"/>
    </row>
    <row r="3" spans="1:14" x14ac:dyDescent="0.2">
      <c r="A3" s="165"/>
      <c r="N3" s="166"/>
    </row>
    <row r="4" spans="1:14" x14ac:dyDescent="0.2">
      <c r="A4" s="165"/>
      <c r="N4" s="166"/>
    </row>
    <row r="5" spans="1:14" x14ac:dyDescent="0.2">
      <c r="A5" s="165"/>
      <c r="N5" s="166"/>
    </row>
    <row r="6" spans="1:14" x14ac:dyDescent="0.2">
      <c r="A6" s="165"/>
      <c r="N6" s="166"/>
    </row>
    <row r="7" spans="1:14" x14ac:dyDescent="0.2">
      <c r="A7" s="165"/>
      <c r="N7" s="166"/>
    </row>
    <row r="8" spans="1:14" x14ac:dyDescent="0.2">
      <c r="A8" s="165"/>
      <c r="N8" s="166"/>
    </row>
    <row r="9" spans="1:14" x14ac:dyDescent="0.2">
      <c r="A9" s="165"/>
      <c r="N9" s="166"/>
    </row>
    <row r="10" spans="1:14" x14ac:dyDescent="0.2">
      <c r="A10" s="165"/>
      <c r="N10" s="166"/>
    </row>
    <row r="11" spans="1:14" x14ac:dyDescent="0.2">
      <c r="A11" s="165"/>
      <c r="N11" s="166"/>
    </row>
    <row r="12" spans="1:14" x14ac:dyDescent="0.2">
      <c r="A12" s="165"/>
      <c r="N12" s="166"/>
    </row>
    <row r="13" spans="1:14" x14ac:dyDescent="0.2">
      <c r="A13" s="165"/>
      <c r="N13" s="166"/>
    </row>
    <row r="14" spans="1:14" x14ac:dyDescent="0.2">
      <c r="A14" s="165"/>
      <c r="N14" s="166"/>
    </row>
    <row r="15" spans="1:14" x14ac:dyDescent="0.2">
      <c r="A15" s="165"/>
      <c r="N15" s="166"/>
    </row>
    <row r="16" spans="1:14" x14ac:dyDescent="0.2">
      <c r="A16" s="165"/>
      <c r="N16" s="166"/>
    </row>
    <row r="17" spans="1:14" x14ac:dyDescent="0.2">
      <c r="A17" s="165"/>
      <c r="N17" s="166"/>
    </row>
    <row r="18" spans="1:14" x14ac:dyDescent="0.2">
      <c r="A18" s="165"/>
      <c r="N18" s="166"/>
    </row>
    <row r="19" spans="1:14" x14ac:dyDescent="0.2">
      <c r="A19" s="165"/>
      <c r="N19" s="166"/>
    </row>
    <row r="20" spans="1:14" x14ac:dyDescent="0.2">
      <c r="A20" s="165"/>
      <c r="N20" s="166"/>
    </row>
    <row r="21" spans="1:14" x14ac:dyDescent="0.2">
      <c r="A21" s="165"/>
      <c r="N21" s="166"/>
    </row>
    <row r="22" spans="1:14" x14ac:dyDescent="0.2">
      <c r="A22" s="165"/>
      <c r="N22" s="166"/>
    </row>
    <row r="23" spans="1:14" x14ac:dyDescent="0.2">
      <c r="A23" s="165"/>
      <c r="N23" s="166"/>
    </row>
    <row r="24" spans="1:14" x14ac:dyDescent="0.2">
      <c r="A24" s="165"/>
      <c r="N24" s="166"/>
    </row>
    <row r="25" spans="1:14" x14ac:dyDescent="0.2">
      <c r="A25" s="165"/>
      <c r="N25" s="166"/>
    </row>
    <row r="26" spans="1:14" x14ac:dyDescent="0.2">
      <c r="A26" s="165"/>
      <c r="N26" s="166"/>
    </row>
    <row r="27" spans="1:14" x14ac:dyDescent="0.2">
      <c r="A27" s="165"/>
      <c r="N27" s="166"/>
    </row>
    <row r="28" spans="1:14" x14ac:dyDescent="0.2">
      <c r="A28" s="165"/>
      <c r="N28" s="166"/>
    </row>
    <row r="29" spans="1:14" x14ac:dyDescent="0.2">
      <c r="A29" s="165"/>
      <c r="N29" s="166"/>
    </row>
    <row r="30" spans="1:14" x14ac:dyDescent="0.2">
      <c r="A30" s="167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68"/>
    </row>
    <row r="31" spans="1:14" ht="49.5" customHeight="1" x14ac:dyDescent="0.2">
      <c r="A31" s="167"/>
      <c r="B31" s="157"/>
      <c r="C31" s="156"/>
      <c r="D31" s="156"/>
      <c r="E31" s="156"/>
      <c r="F31" s="156"/>
      <c r="G31" s="158" t="s">
        <v>398</v>
      </c>
      <c r="H31" s="156"/>
      <c r="I31" s="156"/>
      <c r="J31" s="156"/>
      <c r="K31" s="156"/>
      <c r="L31" s="156"/>
      <c r="M31" s="156"/>
      <c r="N31" s="168"/>
    </row>
    <row r="32" spans="1:14" s="150" customFormat="1" ht="18" customHeight="1" x14ac:dyDescent="0.2">
      <c r="A32" s="169"/>
      <c r="B32" s="159"/>
      <c r="C32" s="159"/>
      <c r="D32" s="159"/>
      <c r="E32" s="159"/>
      <c r="F32" s="160" t="s">
        <v>616</v>
      </c>
      <c r="G32" s="159"/>
      <c r="H32" s="159"/>
      <c r="I32" s="159"/>
      <c r="J32" s="159"/>
      <c r="K32" s="159"/>
      <c r="L32" s="159"/>
      <c r="M32" s="159"/>
      <c r="N32" s="170"/>
    </row>
    <row r="33" spans="1:14" x14ac:dyDescent="0.2">
      <c r="A33" s="165"/>
      <c r="N33" s="166"/>
    </row>
    <row r="34" spans="1:14" x14ac:dyDescent="0.2">
      <c r="A34" s="165"/>
      <c r="N34" s="166"/>
    </row>
    <row r="35" spans="1:14" ht="26.4" x14ac:dyDescent="0.2">
      <c r="A35" s="165"/>
      <c r="N35" s="401" t="s">
        <v>617</v>
      </c>
    </row>
    <row r="36" spans="1:14" ht="13.8" thickBot="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3"/>
    </row>
    <row r="37" spans="1:14" ht="13.8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O24"/>
  <sheetViews>
    <sheetView showGridLines="0" view="pageBreakPreview" zoomScale="130" zoomScaleNormal="120" zoomScaleSheetLayoutView="130" workbookViewId="0">
      <pane xSplit="2" topLeftCell="C1" activePane="topRight" state="frozen"/>
      <selection activeCell="B1" sqref="B1"/>
      <selection pane="topRight" activeCell="H25" sqref="H25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15" width="10.6640625" style="8" customWidth="1"/>
    <col min="16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267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2.5" customHeight="1" x14ac:dyDescent="0.2">
      <c r="A3" s="10"/>
      <c r="B3" s="11" t="s">
        <v>284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5" s="14" customFormat="1" ht="9.6" x14ac:dyDescent="0.2">
      <c r="A4" s="27"/>
      <c r="B4" s="27"/>
      <c r="C4" s="27"/>
      <c r="D4" s="43"/>
      <c r="E4" s="43"/>
      <c r="F4" s="43"/>
      <c r="G4" s="43"/>
      <c r="H4" s="43"/>
      <c r="J4" s="43"/>
      <c r="K4" s="43"/>
      <c r="N4" s="43"/>
      <c r="O4" s="43" t="s">
        <v>63</v>
      </c>
    </row>
    <row r="5" spans="1:15" s="14" customFormat="1" ht="9.6" x14ac:dyDescent="0.2">
      <c r="A5" s="51"/>
      <c r="B5" s="51"/>
      <c r="C5" s="51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87">
        <v>2024</v>
      </c>
    </row>
    <row r="6" spans="1:15" s="14" customFormat="1" ht="9.6" x14ac:dyDescent="0.2">
      <c r="A6" s="51"/>
      <c r="B6" s="51"/>
      <c r="C6" s="51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87" t="s">
        <v>625</v>
      </c>
    </row>
    <row r="7" spans="1:15" s="14" customFormat="1" ht="15" customHeight="1" x14ac:dyDescent="0.2">
      <c r="A7" s="129" t="s">
        <v>248</v>
      </c>
      <c r="B7" s="129"/>
      <c r="C7" s="130" t="s">
        <v>582</v>
      </c>
      <c r="D7" s="131"/>
      <c r="E7" s="131"/>
      <c r="F7" s="131"/>
      <c r="G7" s="131"/>
      <c r="H7" s="131"/>
      <c r="I7" s="132"/>
      <c r="J7" s="131"/>
      <c r="K7" s="131"/>
      <c r="L7" s="131"/>
      <c r="M7" s="131"/>
      <c r="N7" s="131"/>
      <c r="O7" s="132"/>
    </row>
    <row r="8" spans="1:15" s="14" customFormat="1" ht="15" customHeight="1" x14ac:dyDescent="0.2">
      <c r="A8" s="27" t="s">
        <v>528</v>
      </c>
      <c r="B8" s="27"/>
      <c r="C8" s="27" t="s">
        <v>529</v>
      </c>
      <c r="D8" s="45">
        <f>連BS!D39</f>
        <v>25066</v>
      </c>
      <c r="E8" s="45">
        <f>連BS!E39</f>
        <v>26595</v>
      </c>
      <c r="F8" s="45">
        <f>連BS!F39</f>
        <v>25638</v>
      </c>
      <c r="G8" s="45">
        <f>連BS!G39</f>
        <v>23312</v>
      </c>
      <c r="H8" s="45">
        <f>連BS!H39</f>
        <v>22283</v>
      </c>
      <c r="I8" s="45">
        <f>連BS!I39</f>
        <v>20945</v>
      </c>
      <c r="J8" s="45">
        <f>連BS!J39</f>
        <v>20640</v>
      </c>
      <c r="K8" s="45">
        <f>連BS!K39</f>
        <v>19577</v>
      </c>
      <c r="L8" s="45">
        <f>連BS!L39</f>
        <v>20471</v>
      </c>
      <c r="M8" s="45">
        <f>連BS!M39</f>
        <v>20833</v>
      </c>
      <c r="N8" s="45">
        <f>連BS!N39</f>
        <v>21299</v>
      </c>
      <c r="O8" s="423">
        <f>連BS!O39</f>
        <v>22696</v>
      </c>
    </row>
    <row r="9" spans="1:15" s="14" customFormat="1" ht="15" customHeight="1" x14ac:dyDescent="0.2">
      <c r="A9" s="29" t="s">
        <v>152</v>
      </c>
      <c r="B9" s="29"/>
      <c r="C9" s="29" t="s">
        <v>129</v>
      </c>
      <c r="D9" s="44">
        <f>'連BS-2'!D20</f>
        <v>6703</v>
      </c>
      <c r="E9" s="44">
        <f>'連BS-2'!E20</f>
        <v>7540</v>
      </c>
      <c r="F9" s="44">
        <f>'連BS-2'!F20</f>
        <v>12355</v>
      </c>
      <c r="G9" s="44">
        <f>'連BS-2'!G20</f>
        <v>16774</v>
      </c>
      <c r="H9" s="44">
        <f>'連BS-2'!H20</f>
        <v>8623</v>
      </c>
      <c r="I9" s="44">
        <f>'連BS-2'!I20</f>
        <v>8242</v>
      </c>
      <c r="J9" s="44">
        <f>'連BS-2'!J20</f>
        <v>6822</v>
      </c>
      <c r="K9" s="44">
        <f>'連BS-2'!K20</f>
        <v>6162</v>
      </c>
      <c r="L9" s="44">
        <f>'連BS-2'!L20</f>
        <v>6101</v>
      </c>
      <c r="M9" s="44">
        <f>'連BS-2'!M20</f>
        <v>5755</v>
      </c>
      <c r="N9" s="44">
        <f>'連BS-2'!N20</f>
        <v>6219</v>
      </c>
      <c r="O9" s="465">
        <f>'連BS-2'!O20</f>
        <v>8063</v>
      </c>
    </row>
    <row r="10" spans="1:15" s="14" customFormat="1" ht="15" customHeight="1" x14ac:dyDescent="0.2">
      <c r="A10" s="29" t="s">
        <v>239</v>
      </c>
      <c r="B10" s="29"/>
      <c r="C10" s="29" t="s">
        <v>263</v>
      </c>
      <c r="D10" s="44">
        <f>'連BS-2'!D53</f>
        <v>16160</v>
      </c>
      <c r="E10" s="44">
        <f>'連BS-2'!E53</f>
        <v>16582</v>
      </c>
      <c r="F10" s="44">
        <f>'連BS-2'!F53</f>
        <v>11299</v>
      </c>
      <c r="G10" s="44">
        <f>'連BS-2'!G53</f>
        <v>4971</v>
      </c>
      <c r="H10" s="44">
        <f>'連BS-2'!H53</f>
        <v>7446</v>
      </c>
      <c r="I10" s="44">
        <f>'連BS-2'!I53</f>
        <v>11527</v>
      </c>
      <c r="J10" s="44">
        <f>'連BS-2'!J53</f>
        <v>13084</v>
      </c>
      <c r="K10" s="44">
        <f>'連BS-2'!K53</f>
        <v>12822</v>
      </c>
      <c r="L10" s="44">
        <f>'連BS-2'!L53</f>
        <v>14037</v>
      </c>
      <c r="M10" s="44">
        <f>'連BS-2'!M53</f>
        <v>14748</v>
      </c>
      <c r="N10" s="44">
        <f>'連BS-2'!N53</f>
        <v>14742</v>
      </c>
      <c r="O10" s="465">
        <f>'連BS-2'!O53</f>
        <v>14220</v>
      </c>
    </row>
    <row r="11" spans="1:15" s="14" customFormat="1" ht="15" customHeight="1" x14ac:dyDescent="0.2">
      <c r="A11" s="29" t="s">
        <v>102</v>
      </c>
      <c r="B11" s="29"/>
      <c r="C11" s="29" t="s">
        <v>122</v>
      </c>
      <c r="D11" s="44">
        <f>連BS!D19</f>
        <v>13845</v>
      </c>
      <c r="E11" s="44">
        <f>連BS!E19</f>
        <v>16149</v>
      </c>
      <c r="F11" s="44">
        <f>連BS!F19</f>
        <v>15492</v>
      </c>
      <c r="G11" s="44">
        <f>連BS!G19</f>
        <v>13130</v>
      </c>
      <c r="H11" s="44">
        <f>連BS!H19</f>
        <v>13528</v>
      </c>
      <c r="I11" s="44">
        <f>連BS!I19</f>
        <v>11931</v>
      </c>
      <c r="J11" s="44">
        <f>連BS!J19</f>
        <v>12708</v>
      </c>
      <c r="K11" s="44">
        <f>連BS!K19</f>
        <v>13168</v>
      </c>
      <c r="L11" s="44">
        <f>連BS!L19</f>
        <v>15150</v>
      </c>
      <c r="M11" s="44">
        <f>連BS!M19</f>
        <v>16365</v>
      </c>
      <c r="N11" s="44">
        <f>連BS!N19</f>
        <v>17439</v>
      </c>
      <c r="O11" s="465">
        <f>連BS!O19</f>
        <v>18059</v>
      </c>
    </row>
    <row r="12" spans="1:15" s="14" customFormat="1" ht="15" customHeight="1" x14ac:dyDescent="0.2">
      <c r="A12" s="301" t="s">
        <v>120</v>
      </c>
      <c r="B12" s="301"/>
      <c r="C12" s="301" t="s">
        <v>204</v>
      </c>
      <c r="D12" s="302">
        <f>連BS!D38</f>
        <v>11221</v>
      </c>
      <c r="E12" s="302">
        <f>連BS!E38</f>
        <v>10446</v>
      </c>
      <c r="F12" s="302">
        <f>連BS!F38</f>
        <v>10146</v>
      </c>
      <c r="G12" s="302">
        <f>連BS!G38</f>
        <v>10182</v>
      </c>
      <c r="H12" s="302">
        <f>連BS!H38</f>
        <v>8755</v>
      </c>
      <c r="I12" s="302">
        <f>連BS!I38</f>
        <v>9014</v>
      </c>
      <c r="J12" s="302">
        <f>連BS!J38</f>
        <v>7932</v>
      </c>
      <c r="K12" s="302">
        <f>連BS!K38</f>
        <v>6409</v>
      </c>
      <c r="L12" s="302">
        <f>連BS!L38</f>
        <v>5320</v>
      </c>
      <c r="M12" s="302">
        <f>連BS!M38</f>
        <v>4468</v>
      </c>
      <c r="N12" s="302">
        <f>連BS!N38</f>
        <v>3860</v>
      </c>
      <c r="O12" s="464">
        <f>連BS!O38</f>
        <v>4636</v>
      </c>
    </row>
    <row r="13" spans="1:15" s="14" customFormat="1" ht="10.5" customHeight="1" x14ac:dyDescent="0.2">
      <c r="A13" s="27"/>
      <c r="B13" s="34" t="s">
        <v>80</v>
      </c>
      <c r="C13" s="27"/>
      <c r="D13" s="32"/>
      <c r="E13" s="32"/>
      <c r="F13" s="32"/>
      <c r="G13" s="33"/>
      <c r="H13" s="33"/>
      <c r="I13" s="32"/>
      <c r="J13" s="32"/>
      <c r="K13" s="33"/>
      <c r="L13" s="32"/>
      <c r="M13" s="32"/>
      <c r="N13" s="32"/>
      <c r="O13" s="33"/>
    </row>
    <row r="14" spans="1:15" s="14" customFormat="1" ht="9.75" customHeight="1" x14ac:dyDescent="0.2">
      <c r="A14" s="7"/>
      <c r="B14" s="7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 t="s">
        <v>64</v>
      </c>
    </row>
    <row r="15" spans="1:15" s="14" customFormat="1" ht="15" customHeight="1" x14ac:dyDescent="0.2">
      <c r="A15" s="129" t="s">
        <v>42</v>
      </c>
      <c r="B15" s="129"/>
      <c r="C15" s="130" t="s">
        <v>88</v>
      </c>
      <c r="D15" s="131"/>
      <c r="E15" s="131"/>
      <c r="F15" s="131"/>
      <c r="G15" s="132"/>
      <c r="H15" s="132"/>
      <c r="I15" s="131"/>
      <c r="J15" s="131"/>
      <c r="K15" s="132"/>
      <c r="L15" s="131"/>
      <c r="M15" s="131"/>
      <c r="N15" s="131"/>
      <c r="O15" s="132"/>
    </row>
    <row r="16" spans="1:15" s="14" customFormat="1" ht="15" customHeight="1" x14ac:dyDescent="0.2">
      <c r="A16" s="29" t="s">
        <v>249</v>
      </c>
      <c r="B16" s="29"/>
      <c r="C16" s="29" t="s">
        <v>89</v>
      </c>
      <c r="D16" s="136">
        <f>連BS!D44/'連BS-2'!D61</f>
        <v>2.0653967179914963</v>
      </c>
      <c r="E16" s="136">
        <f>連BS!E44/'連BS-2'!E61</f>
        <v>2.1416273912224142</v>
      </c>
      <c r="F16" s="136">
        <f>連BS!F44/'連BS-2'!F61</f>
        <v>1.2539028439350486</v>
      </c>
      <c r="G16" s="136">
        <f>連BS!G44/'連BS-2'!G61</f>
        <v>0.78277170795213902</v>
      </c>
      <c r="H16" s="136">
        <f>連BS!H44/'連BS-2'!H61</f>
        <v>1.5687946867933908</v>
      </c>
      <c r="I16" s="136">
        <f>連BS!I44/'連BS-2'!I61</f>
        <v>1.4474481771688867</v>
      </c>
      <c r="J16" s="136">
        <f>連BS!J44/'連BS-2'!J61</f>
        <v>1.8625964995180888</v>
      </c>
      <c r="K16" s="136">
        <f>連BS!K44/'連BS-2'!K61</f>
        <v>2.1367666282423743</v>
      </c>
      <c r="L16" s="136">
        <f>連BS!L44/'連BS-2'!L61</f>
        <v>2.4831143974843153</v>
      </c>
      <c r="M16" s="136">
        <f>連BS!M44/'連BS-2'!M61</f>
        <v>2.843544689315376</v>
      </c>
      <c r="N16" s="136">
        <f>連BS!N44/'連BS-2'!N61</f>
        <v>2.8039509641054727</v>
      </c>
      <c r="O16" s="469">
        <f>連BS!O44/'連BS-2'!O61</f>
        <v>2.2396529083269683</v>
      </c>
    </row>
    <row r="17" spans="1:15" s="14" customFormat="1" ht="15" customHeight="1" x14ac:dyDescent="0.2">
      <c r="A17" s="305" t="s">
        <v>250</v>
      </c>
      <c r="B17" s="305"/>
      <c r="C17" s="305" t="s">
        <v>90</v>
      </c>
      <c r="D17" s="306">
        <f>連BS!D45/'連BS-2'!D63</f>
        <v>0.69435471175613594</v>
      </c>
      <c r="E17" s="306">
        <f>連BS!E45/'連BS-2'!E63</f>
        <v>0.62999885480805429</v>
      </c>
      <c r="F17" s="306">
        <f>連BS!F45/'連BS-2'!F63</f>
        <v>0.89801525371798097</v>
      </c>
      <c r="G17" s="306">
        <f>連BS!G45/'連BS-2'!G63</f>
        <v>2.0479031474309362</v>
      </c>
      <c r="H17" s="306">
        <f>連BS!H45/'連BS-2'!H63</f>
        <v>1.1757596862226036</v>
      </c>
      <c r="I17" s="306">
        <f>連BS!I45/'連BS-2'!I63</f>
        <v>0.7820353310713416</v>
      </c>
      <c r="J17" s="306">
        <f>連BS!J45/'連BS-2'!J63</f>
        <v>0.60628114193826232</v>
      </c>
      <c r="K17" s="306">
        <f>連BS!K45/'連BS-2'!K63</f>
        <v>0.49983700653533603</v>
      </c>
      <c r="L17" s="306">
        <f>連BS!L45/'連BS-2'!L63</f>
        <v>0.37904085095584994</v>
      </c>
      <c r="M17" s="306">
        <f>連BS!M45/'連BS-2'!M63</f>
        <v>0.30300100417124282</v>
      </c>
      <c r="N17" s="306">
        <f>連BS!N45/'連BS-2'!N63</f>
        <v>0.26182674443607123</v>
      </c>
      <c r="O17" s="472">
        <f>連BS!O45/'連BS-2'!O63</f>
        <v>0.32606262566255884</v>
      </c>
    </row>
    <row r="18" spans="1:15" s="14" customFormat="1" ht="15" customHeight="1" x14ac:dyDescent="0.2">
      <c r="A18" s="29" t="s">
        <v>240</v>
      </c>
      <c r="B18" s="29"/>
      <c r="C18" s="29" t="s">
        <v>91</v>
      </c>
      <c r="D18" s="137">
        <f>(連BS!D46-'連BS-2'!D63)/'連BS-2'!D63</f>
        <v>0.55111549605627219</v>
      </c>
      <c r="E18" s="137">
        <f>(連BS!E46-'連BS-2'!E63)/'連BS-2'!E63</f>
        <v>0.60386688925644127</v>
      </c>
      <c r="F18" s="137">
        <f>(連BS!F46-'連BS-2'!F63)/'連BS-2'!F63</f>
        <v>1.2690768383608226</v>
      </c>
      <c r="G18" s="137">
        <f>(連BS!G46-'連BS-2'!G63)/'連BS-2'!G63</f>
        <v>3.6887949704822756</v>
      </c>
      <c r="H18" s="137">
        <f>(連BS!H46-'連BS-2'!H63)/'連BS-2'!H63</f>
        <v>1.9925671790196955</v>
      </c>
      <c r="I18" s="137">
        <f>(連BS!I46-'連BS-2'!I63)/'連BS-2'!I63</f>
        <v>0.81707006252285885</v>
      </c>
      <c r="J18" s="137">
        <f>(連BS!J46-'連BS-2'!J63)/'連BS-2'!J63</f>
        <v>0.57753955233947385</v>
      </c>
      <c r="K18" s="137">
        <f>(連BS!K46-'連BS-2'!K63)/'連BS-2'!K63</f>
        <v>0.52680486016876449</v>
      </c>
      <c r="L18" s="137">
        <f>(連BS!L46-'連BS-2'!L63)/'連BS-2'!L63</f>
        <v>0.45837036859731617</v>
      </c>
      <c r="M18" s="137">
        <f>(連BS!M46-'連BS-2'!M63)/'連BS-2'!M63</f>
        <v>0.41264240687700138</v>
      </c>
      <c r="N18" s="137">
        <f>(連BS!N46-'連BS-2'!N63)/'連BS-2'!N63</f>
        <v>0.44471600578725934</v>
      </c>
      <c r="O18" s="471">
        <f>(連BS!O46-'連BS-2'!O63)/'連BS-2'!O63</f>
        <v>0.59603987841883743</v>
      </c>
    </row>
    <row r="19" spans="1:15" s="14" customFormat="1" ht="15" customHeight="1" x14ac:dyDescent="0.2">
      <c r="A19" s="307" t="s">
        <v>241</v>
      </c>
      <c r="B19" s="307"/>
      <c r="C19" s="307" t="s">
        <v>82</v>
      </c>
      <c r="D19" s="308">
        <f>'連BS-2'!D63/連BS!D46</f>
        <v>0.64469731786092699</v>
      </c>
      <c r="E19" s="308">
        <f>'連BS-2'!E63/連BS!E46</f>
        <v>0.62349313817657503</v>
      </c>
      <c r="F19" s="308">
        <f>'連BS-2'!F63/連BS!F46</f>
        <v>0.44070786105348392</v>
      </c>
      <c r="G19" s="308">
        <f>'連BS-2'!G63/連BS!G46</f>
        <v>0.21327441406488776</v>
      </c>
      <c r="H19" s="308">
        <f>'連BS-2'!H63/連BS!H46</f>
        <v>0.33416125359216825</v>
      </c>
      <c r="I19" s="308">
        <f>'連BS-2'!I63/連BS!I46</f>
        <v>0.55033651185226107</v>
      </c>
      <c r="J19" s="308">
        <f>'連BS-2'!J63/連BS!J46</f>
        <v>0.63389852794309398</v>
      </c>
      <c r="K19" s="308">
        <f>'連BS-2'!K63/連BS!K46</f>
        <v>0.65496254700778567</v>
      </c>
      <c r="L19" s="308">
        <f>'連BS-2'!L63/連BS!L46</f>
        <v>0.68569687202422791</v>
      </c>
      <c r="M19" s="308">
        <f>'連BS-2'!M63/連BS!M46</f>
        <v>0.70789323266229109</v>
      </c>
      <c r="N19" s="308">
        <f>'連BS-2'!N63/連BS!N46</f>
        <v>0.6921775601531297</v>
      </c>
      <c r="O19" s="473">
        <f>'連BS-2'!O63/連BS!O46</f>
        <v>0.62655076074332094</v>
      </c>
    </row>
    <row r="20" spans="1:15" s="14" customFormat="1" ht="10.5" customHeight="1" x14ac:dyDescent="0.2">
      <c r="A20" s="27"/>
      <c r="B20" s="34" t="s">
        <v>81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5" s="14" customFormat="1" ht="10.5" customHeight="1" x14ac:dyDescent="0.2">
      <c r="A21" s="27"/>
      <c r="B21" s="34" t="s">
        <v>84</v>
      </c>
      <c r="C21" s="27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5" s="14" customFormat="1" ht="10.5" customHeight="1" x14ac:dyDescent="0.2">
      <c r="A22" s="27"/>
      <c r="B22" s="34" t="s">
        <v>83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5" s="14" customFormat="1" ht="10.5" customHeight="1" x14ac:dyDescent="0.2">
      <c r="A23" s="27"/>
      <c r="B23" s="34" t="s">
        <v>530</v>
      </c>
      <c r="C23" s="27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5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O21"/>
  <sheetViews>
    <sheetView showGridLines="0" view="pageBreakPreview" zoomScale="120" zoomScaleNormal="120" zoomScaleSheetLayoutView="120" workbookViewId="0">
      <pane xSplit="2" topLeftCell="C1" activePane="topRight" state="frozen"/>
      <selection activeCell="B1" sqref="B1"/>
      <selection pane="topRight" activeCell="O8" sqref="O8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5" width="10.6640625" style="8" customWidth="1"/>
    <col min="6" max="6" width="9.88671875" style="8" customWidth="1"/>
    <col min="7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266</v>
      </c>
      <c r="C2" s="9"/>
      <c r="D2" s="9"/>
      <c r="E2" s="9"/>
      <c r="F2" s="9"/>
      <c r="G2" s="9"/>
      <c r="H2" s="9"/>
      <c r="I2" s="355"/>
      <c r="J2" s="355"/>
      <c r="K2" s="9"/>
      <c r="L2" s="9"/>
      <c r="M2" s="9"/>
      <c r="N2" s="9"/>
      <c r="O2" s="9"/>
    </row>
    <row r="3" spans="1:15" ht="22.5" customHeight="1" x14ac:dyDescent="0.2">
      <c r="A3" s="28"/>
      <c r="B3" s="11" t="s">
        <v>285</v>
      </c>
      <c r="C3" s="28"/>
      <c r="D3" s="28"/>
      <c r="E3" s="28"/>
      <c r="I3" s="356"/>
      <c r="J3" s="356"/>
    </row>
    <row r="4" spans="1:15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N4" s="43"/>
      <c r="O4" s="43" t="s">
        <v>77</v>
      </c>
    </row>
    <row r="5" spans="1:15" s="14" customFormat="1" ht="9.6" x14ac:dyDescent="0.2">
      <c r="A5" s="27"/>
      <c r="B5" s="27"/>
      <c r="C5" s="27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450">
        <v>2024</v>
      </c>
    </row>
    <row r="6" spans="1:15" s="14" customFormat="1" ht="9.6" x14ac:dyDescent="0.2">
      <c r="A6" s="27"/>
      <c r="B6" s="27"/>
      <c r="C6" s="27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450" t="s">
        <v>625</v>
      </c>
    </row>
    <row r="7" spans="1:15" s="14" customFormat="1" ht="15" customHeight="1" x14ac:dyDescent="0.2">
      <c r="A7" s="129" t="s">
        <v>242</v>
      </c>
      <c r="B7" s="129"/>
      <c r="C7" s="130" t="s">
        <v>92</v>
      </c>
      <c r="D7" s="131"/>
      <c r="E7" s="131"/>
      <c r="F7" s="131"/>
      <c r="G7" s="132"/>
      <c r="H7" s="132"/>
      <c r="I7" s="131"/>
      <c r="J7" s="131"/>
      <c r="K7" s="131"/>
      <c r="L7" s="131"/>
      <c r="M7" s="131"/>
      <c r="N7" s="131"/>
      <c r="O7" s="457"/>
    </row>
    <row r="8" spans="1:15" s="14" customFormat="1" ht="15" customHeight="1" x14ac:dyDescent="0.2">
      <c r="A8" s="27" t="s">
        <v>191</v>
      </c>
      <c r="B8" s="27"/>
      <c r="C8" s="31" t="s">
        <v>93</v>
      </c>
      <c r="D8" s="32" t="e">
        <f>連PL!D30/投資!D26</f>
        <v>#REF!</v>
      </c>
      <c r="E8" s="32">
        <f>連PL!E30/投資!E26</f>
        <v>1.2581903783595052</v>
      </c>
      <c r="F8" s="32">
        <f>連PL!F30/投資!F26</f>
        <v>1.1672393654282411</v>
      </c>
      <c r="G8" s="32">
        <f>連PL!G30/投資!G26</f>
        <v>1.2172425477486484</v>
      </c>
      <c r="H8" s="32">
        <f>連PL!H30/投資!H26</f>
        <v>1.3608546102107693</v>
      </c>
      <c r="I8" s="32">
        <f>連PL!I30/投資!I26</f>
        <v>1.4061551905360108</v>
      </c>
      <c r="J8" s="32">
        <f>連PL!J30/投資!J26</f>
        <v>1.1369747727604071</v>
      </c>
      <c r="K8" s="32">
        <f>連PL!K30/投資!K26</f>
        <v>1.1716477795976692</v>
      </c>
      <c r="L8" s="32">
        <f>連PL!L30/投資!L26</f>
        <v>1.1236058378315106</v>
      </c>
      <c r="M8" s="32">
        <f>連PL!M30/投資!M26</f>
        <v>1.1242562366610318</v>
      </c>
      <c r="N8" s="32">
        <f>連PL!N30/投資!N26</f>
        <v>1.1370156277409078</v>
      </c>
      <c r="O8" s="456">
        <f>連PL!O30/投資!O26</f>
        <v>1.0848449591973004</v>
      </c>
    </row>
    <row r="9" spans="1:15" s="14" customFormat="1" ht="15" customHeight="1" x14ac:dyDescent="0.2">
      <c r="A9" s="301" t="s">
        <v>314</v>
      </c>
      <c r="B9" s="309"/>
      <c r="C9" s="72" t="s">
        <v>316</v>
      </c>
      <c r="D9" s="310" t="e">
        <f>連PL!D30/((連BS!#REF!+連BS!D45)/2)</f>
        <v>#REF!</v>
      </c>
      <c r="E9" s="310">
        <f>連PL!E30/((連BS!D45+連BS!E45)/2)</f>
        <v>2.9998879909240799</v>
      </c>
      <c r="F9" s="310">
        <f>連PL!F30/((連BS!E45+連BS!F45)/2)</f>
        <v>2.9606275675203211</v>
      </c>
      <c r="G9" s="310">
        <f>連PL!G30/((連BS!F45+連BS!G45)/2)</f>
        <v>2.9310701767149716</v>
      </c>
      <c r="H9" s="310">
        <f>連PL!H30/((連BS!G45+連BS!H45)/2)</f>
        <v>3.276607317156115</v>
      </c>
      <c r="I9" s="310">
        <f>連PL!I30/((連BS!H45+連BS!I45)/2)</f>
        <v>3.4208197766369675</v>
      </c>
      <c r="J9" s="310">
        <f>連PL!J30/((連BS!I45+連BS!J45)/2)</f>
        <v>2.7899812892646643</v>
      </c>
      <c r="K9" s="310">
        <f>連PL!K30/((連BS!J45+連BS!K45)/2)</f>
        <v>3.2856042288836642</v>
      </c>
      <c r="L9" s="310">
        <f>連PL!L30/((連BS!K45+連BS!L45)/2)</f>
        <v>3.836300931830817</v>
      </c>
      <c r="M9" s="310">
        <f>連PL!M30/((連BS!L45+連BS!M45)/2)</f>
        <v>4.743684288188236</v>
      </c>
      <c r="N9" s="310">
        <f>連PL!N30/((連BS!M45+連BS!N45)/2)</f>
        <v>5.7518628193813663</v>
      </c>
      <c r="O9" s="474">
        <f>連PL!O30/((連BS!N45+連BS!O45)/2)</f>
        <v>5.6172028179838307</v>
      </c>
    </row>
    <row r="10" spans="1:15" s="14" customFormat="1" ht="10.5" customHeight="1" x14ac:dyDescent="0.2">
      <c r="A10" s="27"/>
      <c r="B10" s="34" t="s">
        <v>78</v>
      </c>
      <c r="C10" s="27"/>
      <c r="D10" s="32"/>
      <c r="E10" s="32"/>
      <c r="F10" s="32"/>
      <c r="G10" s="33"/>
      <c r="H10" s="33"/>
      <c r="I10" s="32"/>
      <c r="J10" s="32"/>
      <c r="K10" s="33"/>
      <c r="L10" s="32"/>
      <c r="M10" s="32"/>
      <c r="N10" s="32"/>
      <c r="O10" s="33"/>
    </row>
    <row r="11" spans="1:15" s="14" customFormat="1" ht="10.5" customHeight="1" x14ac:dyDescent="0.2">
      <c r="A11" s="27"/>
      <c r="B11" s="34" t="s">
        <v>79</v>
      </c>
      <c r="C11" s="27"/>
      <c r="D11" s="32"/>
      <c r="E11" s="32"/>
      <c r="F11" s="32"/>
      <c r="G11" s="33"/>
      <c r="H11" s="33"/>
      <c r="I11" s="32"/>
      <c r="J11" s="32"/>
      <c r="K11" s="33"/>
      <c r="L11" s="32"/>
      <c r="M11" s="32"/>
      <c r="N11" s="32"/>
      <c r="O11" s="33"/>
    </row>
    <row r="12" spans="1:15" s="14" customFormat="1" ht="9.75" customHeight="1" x14ac:dyDescent="0.2">
      <c r="A12" s="7"/>
      <c r="B12" s="7"/>
      <c r="C12" s="15"/>
      <c r="D12" s="13"/>
      <c r="E12" s="13"/>
      <c r="F12" s="13"/>
      <c r="G12" s="13"/>
      <c r="H12" s="13"/>
      <c r="I12" s="13"/>
      <c r="J12" s="13"/>
      <c r="K12" s="13"/>
      <c r="L12" s="13"/>
      <c r="M12" s="13" t="s">
        <v>610</v>
      </c>
      <c r="N12" s="13"/>
      <c r="O12" s="13" t="s">
        <v>64</v>
      </c>
    </row>
    <row r="13" spans="1:15" s="14" customFormat="1" ht="15" customHeight="1" x14ac:dyDescent="0.2">
      <c r="A13" s="129" t="s">
        <v>243</v>
      </c>
      <c r="B13" s="129"/>
      <c r="C13" s="130" t="s">
        <v>94</v>
      </c>
      <c r="D13" s="131"/>
      <c r="E13" s="131"/>
      <c r="F13" s="131"/>
      <c r="G13" s="131"/>
      <c r="H13" s="131"/>
      <c r="I13" s="131"/>
      <c r="J13" s="131"/>
      <c r="K13" s="132"/>
      <c r="L13" s="131"/>
      <c r="M13" s="131"/>
      <c r="N13" s="131"/>
      <c r="O13" s="132"/>
    </row>
    <row r="14" spans="1:15" s="14" customFormat="1" ht="15" customHeight="1" x14ac:dyDescent="0.2">
      <c r="A14" s="29" t="s">
        <v>179</v>
      </c>
      <c r="B14" s="29"/>
      <c r="C14" s="30" t="s">
        <v>95</v>
      </c>
      <c r="D14" s="136" t="e">
        <f>(連PL!D30/連PL!#REF!)-1</f>
        <v>#REF!</v>
      </c>
      <c r="E14" s="136">
        <f>(連PL!E30/連PL!D30)-1</f>
        <v>0.10960430481009587</v>
      </c>
      <c r="F14" s="136">
        <f>(連PL!F30/連PL!E30)-1</f>
        <v>-6.2009007398228677E-2</v>
      </c>
      <c r="G14" s="136">
        <f>(連PL!G30/連PL!F30)-1</f>
        <v>-2.2715712754015183E-2</v>
      </c>
      <c r="H14" s="136">
        <f>(連PL!H30/連PL!G30)-1</f>
        <v>4.1349029703192208E-2</v>
      </c>
      <c r="I14" s="136">
        <f>(連PL!I30/連PL!H30)-1</f>
        <v>-2.0339443154539949E-2</v>
      </c>
      <c r="J14" s="136">
        <f>(連PL!J30/連PL!I30)-1</f>
        <v>-0.22215412690057268</v>
      </c>
      <c r="K14" s="136">
        <f>(連PL!K30/連PL!J30)-1</f>
        <v>-3.4100498316737005E-3</v>
      </c>
      <c r="L14" s="136">
        <f>(連PL!L30/連PL!K30)-1</f>
        <v>-4.5041497016400589E-2</v>
      </c>
      <c r="M14" s="136">
        <f>(連PL!M30/連PL!L30)-1</f>
        <v>3.1961796817499222E-2</v>
      </c>
      <c r="N14" s="136">
        <f>(連PL!N30/連PL!M30)-1</f>
        <v>3.1609799876143985E-2</v>
      </c>
      <c r="O14" s="469">
        <f>(連PL!O30/連PL!N30)-1</f>
        <v>-3.696737417746232E-3</v>
      </c>
    </row>
    <row r="15" spans="1:15" s="14" customFormat="1" ht="15" customHeight="1" x14ac:dyDescent="0.2">
      <c r="A15" s="29" t="s">
        <v>180</v>
      </c>
      <c r="B15" s="29"/>
      <c r="C15" s="30" t="s">
        <v>96</v>
      </c>
      <c r="D15" s="136" t="e">
        <f>(連PL!D34/連PL!#REF!)-1</f>
        <v>#REF!</v>
      </c>
      <c r="E15" s="136">
        <f>(連PL!E34/連PL!D34)-1</f>
        <v>0.22394414590209077</v>
      </c>
      <c r="F15" s="136">
        <f>(連PL!F34/連PL!E34)-1</f>
        <v>-2.2364919748383318</v>
      </c>
      <c r="G15" s="136">
        <f>(連PL!G34/連PL!F34)-1</f>
        <v>-1.6436870830747727</v>
      </c>
      <c r="H15" s="261">
        <f>(連PL!H34/連PL!G34)-1</f>
        <v>0.26278663864308394</v>
      </c>
      <c r="I15" s="261">
        <f>(連PL!I34/連PL!H34)-1</f>
        <v>0.30143885106713042</v>
      </c>
      <c r="J15" s="261">
        <f>(連PL!J34/連PL!I34)-1</f>
        <v>-0.46520960838731551</v>
      </c>
      <c r="K15" s="261">
        <f>(連PL!K34/連PL!J34)-1</f>
        <v>0.4785560710648411</v>
      </c>
      <c r="L15" s="261">
        <f>(連PL!L34/連PL!K34)-1</f>
        <v>-0.13346526782442525</v>
      </c>
      <c r="M15" s="261">
        <f>(連PL!M34/連PL!L34)-1</f>
        <v>-2.4406240075615981E-2</v>
      </c>
      <c r="N15" s="261">
        <f>(連PL!N34/連PL!M34)-1</f>
        <v>-0.25116927775932174</v>
      </c>
      <c r="O15" s="475">
        <f>(連PL!O34/連PL!N34)-1</f>
        <v>-0.53086198575086807</v>
      </c>
    </row>
    <row r="16" spans="1:15" s="14" customFormat="1" ht="15" customHeight="1" x14ac:dyDescent="0.2">
      <c r="A16" s="29" t="s">
        <v>181</v>
      </c>
      <c r="B16" s="29"/>
      <c r="C16" s="30" t="s">
        <v>97</v>
      </c>
      <c r="D16" s="136" t="e">
        <f>(連PL!D35/連PL!#REF!)-1</f>
        <v>#REF!</v>
      </c>
      <c r="E16" s="136">
        <f>(連PL!E35/連PL!D35)-1</f>
        <v>0.22408708955220447</v>
      </c>
      <c r="F16" s="136">
        <f>(連PL!F35/連PL!E35)-1</f>
        <v>-2.2184603646796921</v>
      </c>
      <c r="G16" s="136">
        <f>(連PL!G35/連PL!F35)-1</f>
        <v>-1.6295122031285751</v>
      </c>
      <c r="H16" s="261">
        <f>(連PL!H35/連PL!G35)-1</f>
        <v>0.23651689328549308</v>
      </c>
      <c r="I16" s="261">
        <f>(連PL!I35/連PL!H35)-1</f>
        <v>0.36638784576707972</v>
      </c>
      <c r="J16" s="261">
        <f>(連PL!J35/連PL!I35)-1</f>
        <v>-0.45966382431910457</v>
      </c>
      <c r="K16" s="261">
        <f>(連PL!K35/連PL!J35)-1</f>
        <v>0.48699808135220124</v>
      </c>
      <c r="L16" s="261">
        <f>(連PL!L35/連PL!K35)-1</f>
        <v>-0.13897488951184545</v>
      </c>
      <c r="M16" s="261">
        <f>(連PL!M35/連PL!L35)-1</f>
        <v>-1.9964580943332644E-2</v>
      </c>
      <c r="N16" s="261">
        <f>(連PL!N35/連PL!M35)-1</f>
        <v>-0.24467872396445345</v>
      </c>
      <c r="O16" s="475">
        <f>(連PL!O35/連PL!N35)-1</f>
        <v>-0.51751453363767985</v>
      </c>
    </row>
    <row r="17" spans="1:15" s="14" customFormat="1" ht="15" customHeight="1" x14ac:dyDescent="0.2">
      <c r="A17" s="301" t="s">
        <v>192</v>
      </c>
      <c r="B17" s="311"/>
      <c r="C17" s="72" t="s">
        <v>98</v>
      </c>
      <c r="D17" s="312" t="e">
        <f>(連PL!D37/連PL!#REF!)-1</f>
        <v>#REF!</v>
      </c>
      <c r="E17" s="312">
        <f>(連PL!E37/連PL!D37)-1</f>
        <v>0.11284401916846676</v>
      </c>
      <c r="F17" s="312">
        <f>(連PL!F37/連PL!E37)-1</f>
        <v>-3.5258304275767789</v>
      </c>
      <c r="G17" s="312">
        <f>(連PL!G37/連PL!F37)-1</f>
        <v>0.29460039645552105</v>
      </c>
      <c r="H17" s="312">
        <f>(連PL!H37/連PL!G37)-1</f>
        <v>-1.3883443914632123</v>
      </c>
      <c r="I17" s="313">
        <f>(連PL!I37/連PL!H37)-1</f>
        <v>0.82352180658507179</v>
      </c>
      <c r="J17" s="313">
        <f>(連PL!J37/連PL!I37)-1</f>
        <v>-0.52870461634420984</v>
      </c>
      <c r="K17" s="313">
        <f>(連PL!K37/連PL!J37)-1</f>
        <v>-0.45960327932682943</v>
      </c>
      <c r="L17" s="313">
        <f>(連PL!L37/連PL!K37)-1</f>
        <v>1.2386872084264304</v>
      </c>
      <c r="M17" s="313">
        <f>(連PL!M37/連PL!L37)-1</f>
        <v>-0.16635754979845352</v>
      </c>
      <c r="N17" s="313">
        <f>(連PL!N37/連PL!M37)-1</f>
        <v>-0.29767053590835624</v>
      </c>
      <c r="O17" s="476">
        <f>(連PL!O37/連PL!N37)-1</f>
        <v>-0.58134615631799291</v>
      </c>
    </row>
    <row r="18" spans="1:15" s="14" customFormat="1" ht="10.5" customHeight="1" x14ac:dyDescent="0.2">
      <c r="A18" s="27"/>
      <c r="B18" s="27"/>
      <c r="C18" s="31"/>
      <c r="D18" s="33"/>
      <c r="E18" s="33"/>
    </row>
    <row r="19" spans="1:15" s="14" customFormat="1" ht="9.75" customHeight="1" x14ac:dyDescent="0.2">
      <c r="A19" s="7"/>
      <c r="B19" s="7"/>
      <c r="C19" s="15"/>
      <c r="D19" s="43"/>
      <c r="E19" s="43"/>
    </row>
    <row r="20" spans="1:15" s="14" customFormat="1" ht="13.5" customHeight="1" x14ac:dyDescent="0.2"/>
    <row r="21" spans="1:15" s="14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BED5-EA82-4C56-8BBB-6083D94BF702}">
  <sheetPr>
    <tabColor theme="3" tint="0.39997558519241921"/>
    <pageSetUpPr fitToPage="1"/>
  </sheetPr>
  <dimension ref="A1:O22"/>
  <sheetViews>
    <sheetView showGridLines="0" view="pageBreakPreview" zoomScale="130" zoomScaleNormal="120" zoomScaleSheetLayoutView="130" workbookViewId="0">
      <pane xSplit="2" topLeftCell="C1" activePane="topRight" state="frozen"/>
      <selection activeCell="R7" sqref="R7"/>
      <selection pane="topRight" activeCell="N22" sqref="N22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5" width="10.6640625" style="8" customWidth="1"/>
    <col min="6" max="6" width="9.88671875" style="8" customWidth="1"/>
    <col min="7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585</v>
      </c>
      <c r="C2" s="9"/>
      <c r="D2" s="9"/>
      <c r="E2" s="9"/>
      <c r="F2" s="9"/>
      <c r="G2" s="9"/>
      <c r="H2" s="9"/>
      <c r="I2" s="355"/>
      <c r="J2" s="355"/>
      <c r="K2" s="9"/>
      <c r="L2" s="9"/>
      <c r="M2" s="9"/>
      <c r="N2" s="9"/>
      <c r="O2" s="9"/>
    </row>
    <row r="3" spans="1:15" ht="22.5" customHeight="1" x14ac:dyDescent="0.2">
      <c r="A3" s="28"/>
      <c r="B3" s="11" t="s">
        <v>285</v>
      </c>
      <c r="C3" s="28"/>
    </row>
    <row r="4" spans="1:15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N4" s="43" t="s">
        <v>63</v>
      </c>
      <c r="O4" s="43" t="s">
        <v>63</v>
      </c>
    </row>
    <row r="5" spans="1:15" s="14" customFormat="1" ht="9.6" x14ac:dyDescent="0.2">
      <c r="A5" s="27"/>
      <c r="B5" s="27"/>
      <c r="C5" s="27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87">
        <v>2024</v>
      </c>
    </row>
    <row r="6" spans="1:15" s="14" customFormat="1" ht="9.6" x14ac:dyDescent="0.2">
      <c r="A6" s="27"/>
      <c r="B6" s="27"/>
      <c r="C6" s="27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87" t="s">
        <v>625</v>
      </c>
    </row>
    <row r="7" spans="1:15" s="14" customFormat="1" ht="15" customHeight="1" x14ac:dyDescent="0.2">
      <c r="A7" s="129" t="s">
        <v>561</v>
      </c>
      <c r="B7" s="129"/>
      <c r="C7" s="130" t="s">
        <v>583</v>
      </c>
      <c r="D7" s="131"/>
      <c r="E7" s="131"/>
      <c r="F7" s="131"/>
      <c r="G7" s="131"/>
      <c r="H7" s="131"/>
      <c r="I7" s="131"/>
      <c r="J7" s="131"/>
      <c r="K7" s="132"/>
      <c r="L7" s="131"/>
      <c r="M7" s="131"/>
      <c r="N7" s="131"/>
      <c r="O7" s="132"/>
    </row>
    <row r="8" spans="1:15" s="14" customFormat="1" ht="15" customHeight="1" x14ac:dyDescent="0.2">
      <c r="A8" s="29" t="s">
        <v>562</v>
      </c>
      <c r="B8" s="29"/>
      <c r="C8" s="72" t="s">
        <v>576</v>
      </c>
      <c r="D8" s="399">
        <f>ROUNDDOWN(D17/(SUM($D$22:$D$22)/2),1)</f>
        <v>47.8</v>
      </c>
      <c r="E8" s="399">
        <f>ROUNDDOWN(E17/(SUM($D$22:$E$22)/2),1)</f>
        <v>26.1</v>
      </c>
      <c r="F8" s="399">
        <f>ROUNDDOWN(F17/(SUM($E$22:$F$22)/2),1)</f>
        <v>24</v>
      </c>
      <c r="G8" s="399">
        <f>ROUNDDOWN(G17/(SUM($F$22:$G$22)/2),1)</f>
        <v>24.3</v>
      </c>
      <c r="H8" s="399">
        <f>ROUNDDOWN(H17/(SUM($G$22:$H$22)/2),1)</f>
        <v>26.2</v>
      </c>
      <c r="I8" s="399">
        <f>ROUNDDOWN(I17/(SUM($H$22:$I$22)/2),1)</f>
        <v>30.8</v>
      </c>
      <c r="J8" s="399">
        <f>ROUNDDOWN(J17/(SUM($I$22:$J$22)/2),1)</f>
        <v>30.4</v>
      </c>
      <c r="K8" s="399">
        <f>ROUNDDOWN(K17/(SUM($J$22:$K$22)/2),1)</f>
        <v>31.6</v>
      </c>
      <c r="L8" s="399">
        <f>ROUNDDOWN(L17/(SUM($K$22:$L$22)/2),1)</f>
        <v>31.4</v>
      </c>
      <c r="M8" s="399">
        <f>ROUNDDOWN(M17/(SUM($L$22:$M$22)/2),1)</f>
        <v>32.9</v>
      </c>
      <c r="N8" s="399">
        <f>ROUNDDOWN(N17/(SUM($M$22:$N$22)/2),1)</f>
        <v>33.9</v>
      </c>
      <c r="O8" s="477">
        <f>ROUNDDOWN(O17/(SUM($N$22:$O$22)/2),1)</f>
        <v>32.4</v>
      </c>
    </row>
    <row r="9" spans="1:15" s="14" customFormat="1" ht="15" customHeight="1" x14ac:dyDescent="0.2">
      <c r="A9" s="29" t="s">
        <v>563</v>
      </c>
      <c r="B9" s="29"/>
      <c r="C9" s="30" t="s">
        <v>577</v>
      </c>
      <c r="D9" s="399">
        <f>ROUNDDOWN(D18/(SUM($D$22:$D$22)/2),1)</f>
        <v>10.4</v>
      </c>
      <c r="E9" s="399">
        <f>ROUNDDOWN(E18/(SUM($D$22:$E$22)/2),1)</f>
        <v>6.1</v>
      </c>
      <c r="F9" s="399">
        <f>ROUNDDOWN(F18/(SUM($E$22:$F$22)/2),1)</f>
        <v>0.4</v>
      </c>
      <c r="G9" s="399">
        <f>ROUNDDOWN(G18/(SUM($F$22:$G$22)/2),1)</f>
        <v>6.7</v>
      </c>
      <c r="H9" s="399">
        <f>ROUNDDOWN(H18/(SUM($G$22:$H$22)/2),1)</f>
        <v>8.4</v>
      </c>
      <c r="I9" s="399">
        <f>ROUNDDOWN(I18/(SUM($H$22:$I$22)/2),1)</f>
        <v>10.6</v>
      </c>
      <c r="J9" s="399">
        <f>ROUNDDOWN(J18/(SUM($I$22:$J$22)/2),1)</f>
        <v>11.1</v>
      </c>
      <c r="K9" s="399">
        <f>ROUNDDOWN(K18/(SUM($J$22:$K$22)/2),1)</f>
        <v>12.4</v>
      </c>
      <c r="L9" s="399">
        <f>ROUNDDOWN(L18/(SUM($K$22:$L$22)/2),1)</f>
        <v>13.3</v>
      </c>
      <c r="M9" s="399">
        <f>ROUNDDOWN(M18/(SUM($L$22:$M$22)/2),1)</f>
        <v>14.2</v>
      </c>
      <c r="N9" s="399">
        <f>ROUNDDOWN(N18/(SUM($M$22:$N$22)/2),1)</f>
        <v>13.1</v>
      </c>
      <c r="O9" s="477">
        <f>ROUNDDOWN(O18/(SUM($N$22:$O$22)/2),1)</f>
        <v>9.9</v>
      </c>
    </row>
    <row r="10" spans="1:15" s="14" customFormat="1" ht="15" customHeight="1" x14ac:dyDescent="0.2">
      <c r="A10" s="29" t="s">
        <v>564</v>
      </c>
      <c r="B10" s="29"/>
      <c r="C10" s="325" t="s">
        <v>578</v>
      </c>
      <c r="D10" s="399">
        <f>ROUNDDOWN(D19/(SUM($D$22:$D$22)/2),1)</f>
        <v>4.4000000000000004</v>
      </c>
      <c r="E10" s="399">
        <f>ROUNDDOWN(E19/(SUM($D$22:$E$22)/2),1)</f>
        <v>2.6</v>
      </c>
      <c r="F10" s="399">
        <f>ROUNDDOWN(F19/(SUM($E$22:$F$22)/2),1)</f>
        <v>-3.2</v>
      </c>
      <c r="G10" s="399">
        <f>ROUNDDOWN(G19/(SUM($F$22:$G$22)/2),1)</f>
        <v>2.1</v>
      </c>
      <c r="H10" s="399">
        <f>ROUNDDOWN(H19/(SUM($G$22:$H$22)/2),1)</f>
        <v>2.8</v>
      </c>
      <c r="I10" s="399">
        <f>ROUNDDOWN(I19/(SUM($H$22:$I$22)/2),1)</f>
        <v>4.4000000000000004</v>
      </c>
      <c r="J10" s="399">
        <f>ROUNDDOWN(J19/(SUM($I$22:$J$22)/2),1)</f>
        <v>3</v>
      </c>
      <c r="K10" s="399">
        <f>ROUNDDOWN(K19/(SUM($J$22:$K$22)/2),1)</f>
        <v>4.5999999999999996</v>
      </c>
      <c r="L10" s="399">
        <f>ROUNDDOWN(L19/(SUM($K$22:$L$22)/2),1)</f>
        <v>4.0999999999999996</v>
      </c>
      <c r="M10" s="399">
        <f>ROUNDDOWN(M19/(SUM($L$22:$M$22)/2),1)</f>
        <v>4.0999999999999996</v>
      </c>
      <c r="N10" s="399">
        <f>ROUNDDOWN(N19/(SUM($M$22:$N$22)/2),1)</f>
        <v>3</v>
      </c>
      <c r="O10" s="477">
        <f>ROUNDDOWN(O19/(SUM($N$22:$O$22)/2),1)</f>
        <v>1.3</v>
      </c>
    </row>
    <row r="11" spans="1:15" s="14" customFormat="1" ht="15" customHeight="1" x14ac:dyDescent="0.2">
      <c r="A11" s="29" t="s">
        <v>565</v>
      </c>
      <c r="B11" s="29"/>
      <c r="C11" s="387" t="s">
        <v>579</v>
      </c>
      <c r="D11" s="399">
        <f>ROUNDDOWN(D20/(SUM($D$22:$D$22)/2),1)</f>
        <v>4.4000000000000004</v>
      </c>
      <c r="E11" s="399">
        <f>ROUNDDOWN(E20/(SUM($D$22:$E$22)/2),1)</f>
        <v>2.7</v>
      </c>
      <c r="F11" s="399">
        <f>ROUNDDOWN(F20/(SUM($E$22:$F$22)/2),1)</f>
        <v>-3.2</v>
      </c>
      <c r="G11" s="399">
        <f>ROUNDDOWN(G20/(SUM($F$22:$G$22)/2),1)</f>
        <v>2.1</v>
      </c>
      <c r="H11" s="399">
        <f>ROUNDDOWN(H20/(SUM($G$22:$H$22)/2),1)</f>
        <v>2.6</v>
      </c>
      <c r="I11" s="399">
        <f>ROUNDDOWN(I20/(SUM($H$22:$I$22)/2),1)</f>
        <v>4.4000000000000004</v>
      </c>
      <c r="J11" s="399">
        <f>ROUNDDOWN(J20/(SUM($I$22:$J$22)/2),1)</f>
        <v>3</v>
      </c>
      <c r="K11" s="399">
        <f>ROUNDDOWN(K20/(SUM($J$22:$K$22)/2),1)</f>
        <v>4.5999999999999996</v>
      </c>
      <c r="L11" s="399">
        <f>ROUNDDOWN(L20/(SUM($K$22:$L$22)/2),1)</f>
        <v>4.2</v>
      </c>
      <c r="M11" s="399">
        <f>ROUNDDOWN(M20/(SUM($L$22:$M$22)/2),1)</f>
        <v>4.0999999999999996</v>
      </c>
      <c r="N11" s="399">
        <f>ROUNDDOWN(N20/(SUM($M$22:$N$22)/2),1)</f>
        <v>3.1</v>
      </c>
      <c r="O11" s="477">
        <f>ROUNDDOWN(O20/(SUM($N$22:$O$22)/2),1)</f>
        <v>1.4</v>
      </c>
    </row>
    <row r="12" spans="1:15" s="14" customFormat="1" ht="15" customHeight="1" x14ac:dyDescent="0.2">
      <c r="A12" s="385" t="s">
        <v>566</v>
      </c>
      <c r="B12" s="311"/>
      <c r="C12" s="325" t="s">
        <v>580</v>
      </c>
      <c r="D12" s="400">
        <f>ROUNDDOWN(D21/(SUM($D$22:$D$22)/2),1)</f>
        <v>2.7</v>
      </c>
      <c r="E12" s="400">
        <f>ROUNDDOWN(E21/(SUM($D$22:$E$22)/2),1)</f>
        <v>1.5</v>
      </c>
      <c r="F12" s="400">
        <f>ROUNDDOWN(F21/(SUM($E$22:$F$22)/2),1)</f>
        <v>-3.7</v>
      </c>
      <c r="G12" s="400">
        <f>ROUNDDOWN(G21/(SUM($F$22:$G$22)/2),1)</f>
        <v>-4.9000000000000004</v>
      </c>
      <c r="H12" s="400">
        <f>ROUNDDOWN(H21/(SUM($G$22:$H$22)/2),1)</f>
        <v>1.9</v>
      </c>
      <c r="I12" s="400">
        <f>ROUNDDOWN(I21/(SUM($H$22:$I$22)/2),1)</f>
        <v>4.3</v>
      </c>
      <c r="J12" s="400">
        <f>ROUNDDOWN(J21/(SUM($I$22:$J$22)/2),1)</f>
        <v>2.6</v>
      </c>
      <c r="K12" s="400">
        <f>ROUNDDOWN(K21/(SUM($J$22:$K$22)/2),1)</f>
        <v>1.4</v>
      </c>
      <c r="L12" s="400">
        <f>ROUNDDOWN(L21/(SUM($K$22:$L$22)/2),1)</f>
        <v>3.4</v>
      </c>
      <c r="M12" s="400">
        <f>ROUNDDOWN(M21/(SUM($L$22:$M$22)/2),1)</f>
        <v>2.9</v>
      </c>
      <c r="N12" s="400">
        <f>ROUNDDOWN(N21/(SUM($M$22:$N$22)/2),1)</f>
        <v>2</v>
      </c>
      <c r="O12" s="478">
        <f>ROUNDDOWN(O21/(SUM($N$22:$O$22)/2),1)</f>
        <v>0.8</v>
      </c>
    </row>
    <row r="13" spans="1:15" s="14" customFormat="1" ht="10.5" customHeight="1" x14ac:dyDescent="0.2">
      <c r="A13" s="27"/>
      <c r="B13" s="29"/>
      <c r="C13" s="31"/>
      <c r="D13" s="33"/>
      <c r="E13" s="33"/>
    </row>
    <row r="14" spans="1:15" s="14" customFormat="1" ht="9.75" customHeight="1" x14ac:dyDescent="0.2">
      <c r="A14" s="7"/>
      <c r="B14" s="7"/>
      <c r="C14" s="15"/>
      <c r="D14" s="43"/>
      <c r="E14" s="43"/>
    </row>
    <row r="15" spans="1:15" s="14" customFormat="1" ht="13.5" customHeight="1" x14ac:dyDescent="0.2">
      <c r="B15" s="402"/>
    </row>
    <row r="16" spans="1:15" s="14" customFormat="1" ht="13.5" customHeight="1" x14ac:dyDescent="0.2">
      <c r="A16" s="129" t="s">
        <v>43</v>
      </c>
      <c r="B16" s="129"/>
      <c r="C16" s="130" t="s">
        <v>113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2"/>
      <c r="O16" s="132"/>
    </row>
    <row r="17" spans="1:15" x14ac:dyDescent="0.2">
      <c r="A17" s="385" t="s">
        <v>598</v>
      </c>
      <c r="B17" s="385"/>
      <c r="C17" s="72" t="s">
        <v>587</v>
      </c>
      <c r="D17" s="391">
        <f>連PL!D8</f>
        <v>29290</v>
      </c>
      <c r="E17" s="391">
        <f>連PL!E8</f>
        <v>32500</v>
      </c>
      <c r="F17" s="391">
        <f>連PL!F8</f>
        <v>30485</v>
      </c>
      <c r="G17" s="391">
        <f>連PL!G8</f>
        <v>29792</v>
      </c>
      <c r="H17" s="391">
        <f>連PL!H8</f>
        <v>31024</v>
      </c>
      <c r="I17" s="391">
        <f>連PL!I8</f>
        <v>30393</v>
      </c>
      <c r="J17" s="391">
        <f>連PL!J8</f>
        <v>23641</v>
      </c>
      <c r="K17" s="391">
        <f>連PL!K8</f>
        <v>23560</v>
      </c>
      <c r="L17" s="391">
        <f>連PL!L8</f>
        <v>22499</v>
      </c>
      <c r="M17" s="391">
        <f>連PL!M8</f>
        <v>23218</v>
      </c>
      <c r="N17" s="391">
        <f>連PL!N8</f>
        <v>23952</v>
      </c>
      <c r="O17" s="388">
        <f>連PL!O8</f>
        <v>23864</v>
      </c>
    </row>
    <row r="18" spans="1:15" x14ac:dyDescent="0.2">
      <c r="A18" s="324" t="s">
        <v>599</v>
      </c>
      <c r="B18" s="324"/>
      <c r="C18" s="325" t="s">
        <v>574</v>
      </c>
      <c r="D18" s="392">
        <f>連PL!D10</f>
        <v>6385</v>
      </c>
      <c r="E18" s="392">
        <f>連PL!E10</f>
        <v>7680</v>
      </c>
      <c r="F18" s="392">
        <f>連PL!F10</f>
        <v>515</v>
      </c>
      <c r="G18" s="392">
        <f>連PL!G10</f>
        <v>8299</v>
      </c>
      <c r="H18" s="392">
        <f>連PL!H10</f>
        <v>9944</v>
      </c>
      <c r="I18" s="392">
        <f>連PL!I10</f>
        <v>10536</v>
      </c>
      <c r="J18" s="392">
        <f>連PL!J10</f>
        <v>8674</v>
      </c>
      <c r="K18" s="392">
        <f>連PL!K10</f>
        <v>9295</v>
      </c>
      <c r="L18" s="392">
        <f>連PL!L10</f>
        <v>9528</v>
      </c>
      <c r="M18" s="392">
        <f>連PL!M10</f>
        <v>10020</v>
      </c>
      <c r="N18" s="392">
        <f>連PL!N10</f>
        <v>9266</v>
      </c>
      <c r="O18" s="389">
        <f>連PL!O10</f>
        <v>7292</v>
      </c>
    </row>
    <row r="19" spans="1:15" x14ac:dyDescent="0.2">
      <c r="A19" s="324" t="s">
        <v>600</v>
      </c>
      <c r="B19" s="324"/>
      <c r="C19" s="325" t="s">
        <v>572</v>
      </c>
      <c r="D19" s="392">
        <f>連PL!D12</f>
        <v>2724</v>
      </c>
      <c r="E19" s="392">
        <f>連PL!E12</f>
        <v>3335</v>
      </c>
      <c r="F19" s="392">
        <f>連PL!F12</f>
        <v>-4123</v>
      </c>
      <c r="G19" s="392">
        <f>連PL!G12</f>
        <v>2654</v>
      </c>
      <c r="H19" s="392">
        <f>連PL!H12</f>
        <v>3351</v>
      </c>
      <c r="I19" s="392">
        <f>連PL!I12</f>
        <v>4362</v>
      </c>
      <c r="J19" s="392">
        <f>連PL!J12</f>
        <v>2332</v>
      </c>
      <c r="K19" s="392">
        <f>連PL!K12</f>
        <v>3449</v>
      </c>
      <c r="L19" s="392">
        <f>連PL!L12</f>
        <v>2989</v>
      </c>
      <c r="M19" s="392">
        <f>連PL!M12</f>
        <v>2916</v>
      </c>
      <c r="N19" s="392">
        <f>連PL!N12</f>
        <v>2183</v>
      </c>
      <c r="O19" s="389">
        <f>連PL!O12</f>
        <v>1024</v>
      </c>
    </row>
    <row r="20" spans="1:15" x14ac:dyDescent="0.2">
      <c r="A20" s="386" t="s">
        <v>601</v>
      </c>
      <c r="B20" s="386"/>
      <c r="C20" s="387" t="s">
        <v>573</v>
      </c>
      <c r="D20" s="393">
        <f>連PL!D15</f>
        <v>2736</v>
      </c>
      <c r="E20" s="393">
        <f>連PL!E15</f>
        <v>3350</v>
      </c>
      <c r="F20" s="393">
        <f>連PL!F15</f>
        <v>-4081</v>
      </c>
      <c r="G20" s="393">
        <f>連PL!G15</f>
        <v>2569</v>
      </c>
      <c r="H20" s="393">
        <f>連PL!H15</f>
        <v>3177</v>
      </c>
      <c r="I20" s="393">
        <f>連PL!I15</f>
        <v>4341</v>
      </c>
      <c r="J20" s="393">
        <f>連PL!J15</f>
        <v>2345</v>
      </c>
      <c r="K20" s="393">
        <f>連PL!K15</f>
        <v>3488</v>
      </c>
      <c r="L20" s="393">
        <f>連PL!L15</f>
        <v>3003</v>
      </c>
      <c r="M20" s="393">
        <f>連PL!M15</f>
        <v>2943</v>
      </c>
      <c r="N20" s="393">
        <f>連PL!N15</f>
        <v>2223</v>
      </c>
      <c r="O20" s="390">
        <f>連PL!O15</f>
        <v>1072</v>
      </c>
    </row>
    <row r="21" spans="1:15" x14ac:dyDescent="0.2">
      <c r="A21" s="27" t="s">
        <v>602</v>
      </c>
      <c r="B21" s="27"/>
      <c r="C21" s="325" t="s">
        <v>592</v>
      </c>
      <c r="D21" s="45">
        <f>連PL!D25</f>
        <v>1674</v>
      </c>
      <c r="E21" s="45">
        <f>連PL!E25</f>
        <v>1863</v>
      </c>
      <c r="F21" s="45">
        <f>連PL!F25</f>
        <v>-4707</v>
      </c>
      <c r="G21" s="45">
        <f>連PL!G25</f>
        <v>-6094</v>
      </c>
      <c r="H21" s="45">
        <f>連PL!H25</f>
        <v>2366</v>
      </c>
      <c r="I21" s="45">
        <f>連PL!I25</f>
        <v>4315</v>
      </c>
      <c r="J21" s="45">
        <f>連PL!J25</f>
        <v>2034</v>
      </c>
      <c r="K21" s="45">
        <f>連PL!K25</f>
        <v>1099</v>
      </c>
      <c r="L21" s="45">
        <f>連PL!L25</f>
        <v>2460</v>
      </c>
      <c r="M21" s="45">
        <f>連PL!M25</f>
        <v>2051</v>
      </c>
      <c r="N21" s="45">
        <f>連PL!N25</f>
        <v>1440</v>
      </c>
      <c r="O21" s="46">
        <f>連PL!O25</f>
        <v>603</v>
      </c>
    </row>
    <row r="22" spans="1:15" x14ac:dyDescent="0.2">
      <c r="A22" s="301" t="s">
        <v>584</v>
      </c>
      <c r="B22" s="309"/>
      <c r="C22" s="39" t="s">
        <v>575</v>
      </c>
      <c r="D22" s="302">
        <v>1223</v>
      </c>
      <c r="E22" s="302">
        <v>1258</v>
      </c>
      <c r="F22" s="302">
        <v>1273</v>
      </c>
      <c r="G22" s="302">
        <v>1172</v>
      </c>
      <c r="H22" s="302">
        <v>1195</v>
      </c>
      <c r="I22" s="302">
        <v>778</v>
      </c>
      <c r="J22" s="302">
        <v>773</v>
      </c>
      <c r="K22" s="302">
        <v>716</v>
      </c>
      <c r="L22" s="302">
        <v>714</v>
      </c>
      <c r="M22" s="302">
        <v>696</v>
      </c>
      <c r="N22" s="302">
        <v>715</v>
      </c>
      <c r="O22" s="303">
        <v>757</v>
      </c>
    </row>
  </sheetData>
  <phoneticPr fontId="2"/>
  <pageMargins left="0.31496062992125984" right="0.11811023622047245" top="0.98425196850393704" bottom="0.51181102362204722" header="0.51181102362204722" footer="0.51181102362204722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O38"/>
  <sheetViews>
    <sheetView showGridLines="0" view="pageBreakPreview" zoomScale="120" zoomScaleNormal="120" zoomScaleSheetLayoutView="120" workbookViewId="0">
      <pane xSplit="2" topLeftCell="C1" activePane="topRight" state="frozen"/>
      <selection activeCell="B1" sqref="B1"/>
      <selection pane="topRight" activeCell="O17" sqref="O17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5" width="10.6640625" style="8" customWidth="1"/>
    <col min="6" max="6" width="9.6640625" style="8" customWidth="1"/>
    <col min="7" max="8" width="9" style="8"/>
    <col min="9" max="13" width="9.44140625" style="8" customWidth="1"/>
    <col min="14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265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2.5" customHeight="1" x14ac:dyDescent="0.2">
      <c r="A3" s="28"/>
      <c r="B3" s="11" t="s">
        <v>285</v>
      </c>
      <c r="C3" s="28"/>
      <c r="D3" s="28"/>
      <c r="E3" s="28"/>
    </row>
    <row r="4" spans="1:15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 t="s">
        <v>63</v>
      </c>
    </row>
    <row r="5" spans="1:15" s="14" customFormat="1" ht="9.6" x14ac:dyDescent="0.2">
      <c r="A5" s="27"/>
      <c r="B5" s="27"/>
      <c r="C5" s="27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87">
        <v>2024</v>
      </c>
    </row>
    <row r="6" spans="1:15" s="14" customFormat="1" ht="9.6" x14ac:dyDescent="0.2">
      <c r="A6" s="27"/>
      <c r="B6" s="27"/>
      <c r="C6" s="27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87" t="s">
        <v>625</v>
      </c>
    </row>
    <row r="7" spans="1:15" s="14" customFormat="1" ht="15" customHeight="1" x14ac:dyDescent="0.2">
      <c r="A7" s="129" t="s">
        <v>43</v>
      </c>
      <c r="B7" s="129"/>
      <c r="C7" s="130" t="s">
        <v>113</v>
      </c>
      <c r="D7" s="131"/>
      <c r="E7" s="131"/>
      <c r="F7" s="131"/>
      <c r="G7" s="132"/>
      <c r="H7" s="132"/>
      <c r="I7" s="131"/>
      <c r="J7" s="131"/>
      <c r="K7" s="131"/>
      <c r="L7" s="131"/>
      <c r="M7" s="131"/>
      <c r="N7" s="132"/>
      <c r="O7" s="132"/>
    </row>
    <row r="8" spans="1:15" s="14" customFormat="1" ht="15" customHeight="1" x14ac:dyDescent="0.2">
      <c r="A8" s="301" t="s">
        <v>528</v>
      </c>
      <c r="B8" s="301"/>
      <c r="C8" s="72" t="s">
        <v>529</v>
      </c>
      <c r="D8" s="302">
        <f>連BS!D39</f>
        <v>25066</v>
      </c>
      <c r="E8" s="302">
        <f>連BS!E39</f>
        <v>26595</v>
      </c>
      <c r="F8" s="314">
        <f>連BS!F39</f>
        <v>25638</v>
      </c>
      <c r="G8" s="314">
        <f>連BS!G39</f>
        <v>23312</v>
      </c>
      <c r="H8" s="314">
        <f>連BS!H39</f>
        <v>22283</v>
      </c>
      <c r="I8" s="357">
        <f>連BS!I39</f>
        <v>20945</v>
      </c>
      <c r="J8" s="357">
        <f>連BS!J39</f>
        <v>20640</v>
      </c>
      <c r="K8" s="357">
        <f>連BS!K39</f>
        <v>19577</v>
      </c>
      <c r="L8" s="357">
        <f>連BS!L39</f>
        <v>20471</v>
      </c>
      <c r="M8" s="357">
        <f>連BS!M39</f>
        <v>20833</v>
      </c>
      <c r="N8" s="357">
        <f>連BS!N39</f>
        <v>21299</v>
      </c>
      <c r="O8" s="479">
        <f>連BS!O39</f>
        <v>22696</v>
      </c>
    </row>
    <row r="9" spans="1:15" s="14" customFormat="1" ht="15" customHeight="1" x14ac:dyDescent="0.2">
      <c r="A9" s="301" t="s">
        <v>298</v>
      </c>
      <c r="B9" s="301"/>
      <c r="C9" s="72" t="s">
        <v>531</v>
      </c>
      <c r="D9" s="315" t="e">
        <f t="shared" ref="D9:G9" si="0">ROUNDDOWN(D26,0)</f>
        <v>#REF!</v>
      </c>
      <c r="E9" s="315">
        <f t="shared" si="0"/>
        <v>25831</v>
      </c>
      <c r="F9" s="316">
        <f t="shared" si="0"/>
        <v>26117</v>
      </c>
      <c r="G9" s="316">
        <f t="shared" si="0"/>
        <v>24475</v>
      </c>
      <c r="H9" s="316">
        <f t="shared" ref="H9:L10" si="1">ROUNDDOWN(H26,0)</f>
        <v>22797</v>
      </c>
      <c r="I9" s="358">
        <f t="shared" si="1"/>
        <v>21614</v>
      </c>
      <c r="J9" s="358">
        <f>ROUNDDOWN(J26,0)</f>
        <v>20793</v>
      </c>
      <c r="K9" s="358">
        <f>ROUNDDOWN(K26,0)</f>
        <v>20109</v>
      </c>
      <c r="L9" s="358">
        <f t="shared" si="1"/>
        <v>20024</v>
      </c>
      <c r="M9" s="358">
        <f t="shared" ref="M9:O10" si="2">ROUNDDOWN(M26,0)</f>
        <v>20652</v>
      </c>
      <c r="N9" s="358">
        <f t="shared" si="2"/>
        <v>21066</v>
      </c>
      <c r="O9" s="480">
        <f t="shared" si="2"/>
        <v>21997</v>
      </c>
    </row>
    <row r="10" spans="1:15" s="14" customFormat="1" ht="15" customHeight="1" x14ac:dyDescent="0.2">
      <c r="A10" s="301" t="s">
        <v>244</v>
      </c>
      <c r="B10" s="301"/>
      <c r="C10" s="72" t="s">
        <v>74</v>
      </c>
      <c r="D10" s="315" t="e">
        <f t="shared" ref="D10:G10" si="3">ROUNDDOWN(D27,0)</f>
        <v>#REF!</v>
      </c>
      <c r="E10" s="315">
        <f t="shared" si="3"/>
        <v>16371</v>
      </c>
      <c r="F10" s="316">
        <f t="shared" si="3"/>
        <v>13940</v>
      </c>
      <c r="G10" s="316">
        <f t="shared" si="3"/>
        <v>8135</v>
      </c>
      <c r="H10" s="316">
        <f t="shared" si="1"/>
        <v>6209</v>
      </c>
      <c r="I10" s="358">
        <f t="shared" si="1"/>
        <v>9486</v>
      </c>
      <c r="J10" s="358">
        <f>ROUNDDOWN(J27,0)</f>
        <v>12305</v>
      </c>
      <c r="K10" s="358">
        <f>ROUNDDOWN(K27,0)</f>
        <v>12953</v>
      </c>
      <c r="L10" s="358">
        <f t="shared" si="1"/>
        <v>13429</v>
      </c>
      <c r="M10" s="358">
        <f t="shared" si="2"/>
        <v>14392</v>
      </c>
      <c r="N10" s="358">
        <f t="shared" si="2"/>
        <v>14745</v>
      </c>
      <c r="O10" s="480">
        <f t="shared" si="2"/>
        <v>14481</v>
      </c>
    </row>
    <row r="11" spans="1:15" s="14" customFormat="1" ht="15" customHeight="1" x14ac:dyDescent="0.2">
      <c r="A11" s="301" t="s">
        <v>163</v>
      </c>
      <c r="B11" s="301"/>
      <c r="C11" s="72" t="s">
        <v>135</v>
      </c>
      <c r="D11" s="302">
        <f>連PL!D8</f>
        <v>29290</v>
      </c>
      <c r="E11" s="302">
        <f>連PL!E8</f>
        <v>32500</v>
      </c>
      <c r="F11" s="302">
        <f>連PL!F8</f>
        <v>30485</v>
      </c>
      <c r="G11" s="302">
        <f>連PL!G8</f>
        <v>29792</v>
      </c>
      <c r="H11" s="302">
        <f>連PL!H8</f>
        <v>31024</v>
      </c>
      <c r="I11" s="359">
        <f>連PL!I8</f>
        <v>30393</v>
      </c>
      <c r="J11" s="359">
        <f>連PL!J8</f>
        <v>23641</v>
      </c>
      <c r="K11" s="359">
        <f>連PL!K8</f>
        <v>23560</v>
      </c>
      <c r="L11" s="359">
        <f>連PL!L8</f>
        <v>22499</v>
      </c>
      <c r="M11" s="359">
        <f>連PL!M8</f>
        <v>23218</v>
      </c>
      <c r="N11" s="359">
        <f>連PL!N8</f>
        <v>23952</v>
      </c>
      <c r="O11" s="464">
        <f>連PL!O8</f>
        <v>23864</v>
      </c>
    </row>
    <row r="12" spans="1:15" s="14" customFormat="1" ht="15" customHeight="1" x14ac:dyDescent="0.2">
      <c r="A12" s="317" t="s">
        <v>173</v>
      </c>
      <c r="B12" s="317"/>
      <c r="C12" s="318" t="s">
        <v>140</v>
      </c>
      <c r="D12" s="319">
        <f>連PL!D25</f>
        <v>1674</v>
      </c>
      <c r="E12" s="319">
        <f>連PL!E25</f>
        <v>1863</v>
      </c>
      <c r="F12" s="319">
        <f>連PL!F25</f>
        <v>-4707</v>
      </c>
      <c r="G12" s="319">
        <f>連PL!G25</f>
        <v>-6094</v>
      </c>
      <c r="H12" s="319">
        <f>連PL!H25</f>
        <v>2366</v>
      </c>
      <c r="I12" s="360">
        <f>連PL!I25</f>
        <v>4315</v>
      </c>
      <c r="J12" s="360">
        <f>連PL!J25</f>
        <v>2034</v>
      </c>
      <c r="K12" s="360">
        <f>連PL!K25</f>
        <v>1099</v>
      </c>
      <c r="L12" s="360">
        <f>連PL!L25</f>
        <v>2460</v>
      </c>
      <c r="M12" s="360">
        <f>連PL!M25</f>
        <v>2051</v>
      </c>
      <c r="N12" s="360">
        <f>連PL!N25</f>
        <v>1440</v>
      </c>
      <c r="O12" s="481">
        <f>連PL!O25</f>
        <v>603</v>
      </c>
    </row>
    <row r="13" spans="1:15" s="14" customFormat="1" ht="6.75" customHeight="1" x14ac:dyDescent="0.2">
      <c r="A13" s="47"/>
      <c r="B13" s="47"/>
      <c r="C13" s="48"/>
      <c r="D13" s="49"/>
      <c r="E13" s="49"/>
      <c r="F13" s="49"/>
      <c r="G13" s="50"/>
      <c r="H13" s="50"/>
      <c r="I13" s="49"/>
      <c r="J13" s="49"/>
      <c r="K13" s="50"/>
      <c r="L13" s="49"/>
      <c r="M13" s="49"/>
      <c r="N13" s="49"/>
      <c r="O13" s="50"/>
    </row>
    <row r="14" spans="1:15" s="14" customFormat="1" ht="9.75" customHeight="1" x14ac:dyDescent="0.2">
      <c r="A14" s="51"/>
      <c r="B14" s="51"/>
      <c r="C14" s="52"/>
      <c r="D14" s="13"/>
      <c r="E14" s="13"/>
      <c r="F14" s="13"/>
      <c r="G14" s="13"/>
      <c r="H14" s="13"/>
      <c r="I14" s="13"/>
      <c r="J14" s="13"/>
      <c r="K14" s="13"/>
      <c r="L14" s="13"/>
      <c r="M14" s="13" t="s">
        <v>610</v>
      </c>
      <c r="N14" s="13"/>
      <c r="O14" s="13" t="s">
        <v>64</v>
      </c>
    </row>
    <row r="15" spans="1:15" s="14" customFormat="1" ht="15" customHeight="1" x14ac:dyDescent="0.2">
      <c r="A15" s="320" t="s">
        <v>44</v>
      </c>
      <c r="B15" s="320"/>
      <c r="C15" s="321" t="s">
        <v>45</v>
      </c>
      <c r="D15" s="322"/>
      <c r="E15" s="322"/>
      <c r="F15" s="322"/>
      <c r="G15" s="323"/>
      <c r="H15" s="323"/>
      <c r="I15" s="322"/>
      <c r="J15" s="322"/>
      <c r="K15" s="323"/>
      <c r="L15" s="322"/>
      <c r="M15" s="322"/>
      <c r="N15" s="322"/>
      <c r="O15" s="323"/>
    </row>
    <row r="16" spans="1:15" s="14" customFormat="1" ht="15" customHeight="1" x14ac:dyDescent="0.2">
      <c r="A16" s="324" t="s">
        <v>75</v>
      </c>
      <c r="B16" s="324"/>
      <c r="C16" s="325" t="s">
        <v>99</v>
      </c>
      <c r="D16" s="326" t="e">
        <f>連PL!D37/D27</f>
        <v>#REF!</v>
      </c>
      <c r="E16" s="326">
        <f>連PL!E37/E27</f>
        <v>0.11384693579338576</v>
      </c>
      <c r="F16" s="326">
        <f>連PL!F37/F27</f>
        <v>-0.3376927714933381</v>
      </c>
      <c r="G16" s="326">
        <f>連PL!G37/G27</f>
        <v>-0.74912836823527396</v>
      </c>
      <c r="H16" s="326">
        <f>連PL!H37/H27</f>
        <v>0.3811829483534927</v>
      </c>
      <c r="I16" s="326">
        <f>連PL!I37/I27</f>
        <v>0.4549400793797615</v>
      </c>
      <c r="J16" s="326">
        <f>連PL!J37/J27</f>
        <v>0.16529443148824158</v>
      </c>
      <c r="K16" s="326">
        <f>連PL!K37/K27</f>
        <v>8.4858499751706548E-2</v>
      </c>
      <c r="L16" s="326">
        <f>連PL!L37/L27</f>
        <v>0.18323099965722131</v>
      </c>
      <c r="M16" s="326">
        <f>連PL!M37/M27</f>
        <v>0.14253168398350965</v>
      </c>
      <c r="N16" s="326">
        <f>連PL!N37/N27</f>
        <v>9.7709664003543834E-2</v>
      </c>
      <c r="O16" s="482">
        <f>連PL!O37/O27</f>
        <v>4.1651460462762704E-2</v>
      </c>
    </row>
    <row r="17" spans="1:15" s="14" customFormat="1" ht="15" customHeight="1" x14ac:dyDescent="0.2">
      <c r="A17" s="327" t="s">
        <v>65</v>
      </c>
      <c r="B17" s="327"/>
      <c r="C17" s="328" t="s">
        <v>46</v>
      </c>
      <c r="D17" s="329" t="e">
        <f>連PL!D35/D26</f>
        <v>#REF!</v>
      </c>
      <c r="E17" s="329">
        <f>連PL!E35/E26</f>
        <v>0.12969249888299009</v>
      </c>
      <c r="F17" s="329">
        <f>連PL!F35/F26</f>
        <v>-0.1562935885963794</v>
      </c>
      <c r="G17" s="329">
        <f>連PL!G35/G26</f>
        <v>0.10498846802395222</v>
      </c>
      <c r="H17" s="329">
        <f>連PL!H35/H26</f>
        <v>0.13937341468743525</v>
      </c>
      <c r="I17" s="329">
        <f>連PL!I35/I26</f>
        <v>0.20086294843429248</v>
      </c>
      <c r="J17" s="329">
        <f>連PL!J35/J26</f>
        <v>0.11282046892101641</v>
      </c>
      <c r="K17" s="329">
        <f>連PL!K35/K26</f>
        <v>0.17347146670382368</v>
      </c>
      <c r="L17" s="329">
        <f>連PL!L35/L26</f>
        <v>0.14999482676127299</v>
      </c>
      <c r="M17" s="329">
        <f>連PL!M35/M26</f>
        <v>0.14252982464265584</v>
      </c>
      <c r="N17" s="329">
        <f>連PL!N35/N26</f>
        <v>0.10554146988371074</v>
      </c>
      <c r="O17" s="483">
        <f>連PL!O35/O26</f>
        <v>4.8765992008180971E-2</v>
      </c>
    </row>
    <row r="18" spans="1:15" s="14" customFormat="1" ht="10.5" customHeight="1" x14ac:dyDescent="0.2">
      <c r="A18" s="27"/>
      <c r="B18" s="34" t="s">
        <v>76</v>
      </c>
      <c r="C18" s="27"/>
      <c r="D18" s="33"/>
    </row>
    <row r="19" spans="1:15" s="14" customFormat="1" ht="10.5" customHeight="1" x14ac:dyDescent="0.2">
      <c r="A19" s="27"/>
      <c r="B19" s="34" t="s">
        <v>372</v>
      </c>
      <c r="C19" s="27"/>
      <c r="D19" s="33"/>
    </row>
    <row r="20" spans="1:15" s="14" customFormat="1" ht="9.75" customHeight="1" x14ac:dyDescent="0.2">
      <c r="A20" s="7"/>
      <c r="B20" s="7"/>
      <c r="C20" s="15"/>
      <c r="D20" s="13"/>
    </row>
    <row r="21" spans="1:15" s="14" customFormat="1" ht="13.5" customHeight="1" x14ac:dyDescent="0.2"/>
    <row r="22" spans="1:15" s="14" customFormat="1" ht="13.5" customHeight="1" x14ac:dyDescent="0.2"/>
    <row r="23" spans="1:15" s="14" customFormat="1" ht="13.5" customHeight="1" x14ac:dyDescent="0.2"/>
    <row r="24" spans="1:15" s="14" customFormat="1" ht="9.6" x14ac:dyDescent="0.2">
      <c r="B24" s="14" t="s">
        <v>301</v>
      </c>
      <c r="C24" s="14">
        <v>2007</v>
      </c>
      <c r="D24" s="86">
        <v>2013</v>
      </c>
      <c r="E24" s="86">
        <v>2014</v>
      </c>
      <c r="F24" s="86">
        <v>2015</v>
      </c>
      <c r="G24" s="86">
        <v>2016</v>
      </c>
      <c r="H24" s="86">
        <v>2017</v>
      </c>
      <c r="I24" s="86">
        <v>2018</v>
      </c>
      <c r="J24" s="86">
        <v>2019</v>
      </c>
      <c r="K24" s="86">
        <v>2020</v>
      </c>
      <c r="L24" s="86">
        <v>2021</v>
      </c>
      <c r="M24" s="86">
        <v>2022</v>
      </c>
      <c r="N24" s="86">
        <v>2023</v>
      </c>
      <c r="O24" s="86">
        <v>2024</v>
      </c>
    </row>
    <row r="25" spans="1:15" s="14" customFormat="1" ht="9.6" x14ac:dyDescent="0.2">
      <c r="B25" s="14" t="s">
        <v>302</v>
      </c>
    </row>
    <row r="26" spans="1:15" s="14" customFormat="1" ht="10.8" x14ac:dyDescent="0.2">
      <c r="B26" s="27" t="s">
        <v>298</v>
      </c>
      <c r="C26" s="25">
        <v>17237.431</v>
      </c>
      <c r="D26" s="144" t="e">
        <f>(連BS!#REF!+連BS!D46)/2</f>
        <v>#REF!</v>
      </c>
      <c r="E26" s="144">
        <f>(連BS!D46+連BS!E46)/2</f>
        <v>25831.239500000003</v>
      </c>
      <c r="F26" s="144">
        <f>(連BS!E46+連BS!F46)/2</f>
        <v>26117.424500000001</v>
      </c>
      <c r="G26" s="144">
        <f>(連BS!F46+連BS!G46)/2</f>
        <v>24475.640500000001</v>
      </c>
      <c r="H26" s="144">
        <f>(連BS!G46+連BS!H46)/2</f>
        <v>22797.949000000001</v>
      </c>
      <c r="I26" s="330">
        <f>(連BS!H46+連BS!I46)/2</f>
        <v>21614.733</v>
      </c>
      <c r="J26" s="144">
        <f>(連BS!I46+連BS!J46)/2</f>
        <v>20793.416499999999</v>
      </c>
      <c r="K26" s="330">
        <f>(連BS!J46+連BS!K46)/2</f>
        <v>20109.260999999999</v>
      </c>
      <c r="L26" s="330">
        <f>(連BS!K46+連BS!L46)/2</f>
        <v>20024.593000000001</v>
      </c>
      <c r="M26" s="330">
        <f>(連BS!L46+連BS!M46)/2</f>
        <v>20652.660188000002</v>
      </c>
      <c r="N26" s="330">
        <f>(連BS!M46+連BS!N46)/2</f>
        <v>21066.400188</v>
      </c>
      <c r="O26" s="330">
        <f>(連BS!N46+連BS!O46)/2</f>
        <v>21997.870500000001</v>
      </c>
    </row>
    <row r="27" spans="1:15" s="14" customFormat="1" ht="10.8" x14ac:dyDescent="0.2">
      <c r="B27" s="27" t="s">
        <v>244</v>
      </c>
      <c r="C27" s="25">
        <v>9289.4529999999995</v>
      </c>
      <c r="D27" s="144" t="e">
        <f>('連BS-2'!#REF!+'連BS-2'!D63)/2</f>
        <v>#REF!</v>
      </c>
      <c r="E27" s="144">
        <f>('連BS-2'!D63+'連BS-2'!E63)/2</f>
        <v>16371.358499999998</v>
      </c>
      <c r="F27" s="144">
        <f>('連BS-2'!E63+'連BS-2'!F63)/2</f>
        <v>13940.825499999999</v>
      </c>
      <c r="G27" s="144">
        <f>('連BS-2'!F63+'連BS-2'!G63)/2</f>
        <v>8135.6030000000001</v>
      </c>
      <c r="H27" s="144">
        <f>('連BS-2'!G63+'連BS-2'!H63)/2</f>
        <v>6209.1129999999994</v>
      </c>
      <c r="I27" s="144">
        <f>('連BS-2'!H63+'連BS-2'!I63)/2</f>
        <v>9486.8009999999995</v>
      </c>
      <c r="J27" s="144">
        <f>('連BS-2'!I63+'連BS-2'!J63)/2</f>
        <v>12305.7745</v>
      </c>
      <c r="K27" s="144">
        <f>('連BS-2'!J63+'連BS-2'!K63)/2</f>
        <v>12953.422500000001</v>
      </c>
      <c r="L27" s="144">
        <f>('連BS-2'!K63+'連BS-2'!L63)/2</f>
        <v>13429.9485</v>
      </c>
      <c r="M27" s="144">
        <f>('連BS-2'!L63+'連BS-2'!M63)/2</f>
        <v>14392.681119500001</v>
      </c>
      <c r="N27" s="144">
        <f>('連BS-2'!M63+'連BS-2'!N63)/2</f>
        <v>14745.3976195</v>
      </c>
      <c r="O27" s="144">
        <f>('連BS-2'!N63+'連BS-2'!O63)/2</f>
        <v>14481.677</v>
      </c>
    </row>
    <row r="28" spans="1:15" s="14" customFormat="1" ht="9.6" x14ac:dyDescent="0.2"/>
    <row r="29" spans="1:15" s="25" customFormat="1" ht="10.8" x14ac:dyDescent="0.2"/>
    <row r="30" spans="1:15" s="25" customFormat="1" ht="10.8" x14ac:dyDescent="0.2"/>
    <row r="31" spans="1:15" s="25" customFormat="1" ht="10.8" x14ac:dyDescent="0.2"/>
    <row r="32" spans="1:15" s="25" customFormat="1" ht="10.8" x14ac:dyDescent="0.2"/>
    <row r="33" spans="4:5" x14ac:dyDescent="0.2">
      <c r="D33" s="25"/>
      <c r="E33" s="25"/>
    </row>
    <row r="34" spans="4:5" x14ac:dyDescent="0.2">
      <c r="D34" s="25"/>
      <c r="E34" s="25"/>
    </row>
    <row r="35" spans="4:5" x14ac:dyDescent="0.2">
      <c r="D35" s="25"/>
      <c r="E35" s="25"/>
    </row>
    <row r="36" spans="4:5" x14ac:dyDescent="0.2">
      <c r="D36" s="25"/>
      <c r="E36" s="25"/>
    </row>
    <row r="37" spans="4:5" x14ac:dyDescent="0.2">
      <c r="D37" s="25"/>
      <c r="E37" s="25"/>
    </row>
    <row r="38" spans="4:5" x14ac:dyDescent="0.2">
      <c r="D38" s="25"/>
      <c r="E38" s="25"/>
    </row>
  </sheetData>
  <phoneticPr fontId="2"/>
  <pageMargins left="0.31496062992125984" right="0.11811023622047245" top="0.98425196850393704" bottom="0.51181102362204722" header="0.51181102362204722" footer="0.51181102362204722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Q33"/>
  <sheetViews>
    <sheetView showGridLines="0" view="pageBreakPreview" zoomScale="120" zoomScaleNormal="100" zoomScaleSheetLayoutView="120" workbookViewId="0">
      <pane xSplit="2" topLeftCell="C1" activePane="topRight" state="frozen"/>
      <selection activeCell="B1" sqref="B1"/>
      <selection pane="topRight" activeCell="O20" sqref="O20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5" width="10.6640625" style="8" customWidth="1"/>
    <col min="6" max="7" width="9.88671875" style="8" customWidth="1"/>
    <col min="8" max="9" width="9.109375" style="8" bestFit="1" customWidth="1"/>
    <col min="10" max="15" width="9.109375" style="8" customWidth="1"/>
    <col min="16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265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2.5" customHeight="1" x14ac:dyDescent="0.2">
      <c r="A3" s="28"/>
      <c r="B3" s="11" t="s">
        <v>285</v>
      </c>
      <c r="C3" s="28"/>
      <c r="D3" s="28"/>
      <c r="E3" s="28"/>
    </row>
    <row r="4" spans="1:15" s="14" customFormat="1" ht="9.6" x14ac:dyDescent="0.2">
      <c r="A4" s="27"/>
      <c r="B4" s="27"/>
      <c r="C4" s="27"/>
      <c r="D4" s="13"/>
      <c r="E4" s="13"/>
    </row>
    <row r="5" spans="1:15" s="14" customFormat="1" ht="9.6" x14ac:dyDescent="0.2">
      <c r="A5" s="27"/>
      <c r="B5" s="27"/>
      <c r="C5" s="27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87">
        <v>2024</v>
      </c>
    </row>
    <row r="6" spans="1:15" s="14" customFormat="1" ht="9.6" x14ac:dyDescent="0.2">
      <c r="A6" s="27"/>
      <c r="B6" s="27"/>
      <c r="C6" s="27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87" t="s">
        <v>625</v>
      </c>
    </row>
    <row r="7" spans="1:15" s="14" customFormat="1" ht="15" customHeight="1" x14ac:dyDescent="0.2">
      <c r="A7" s="129" t="s">
        <v>245</v>
      </c>
      <c r="B7" s="129"/>
      <c r="C7" s="130" t="s">
        <v>581</v>
      </c>
      <c r="D7" s="131"/>
      <c r="E7" s="131"/>
      <c r="F7" s="131"/>
      <c r="G7" s="131"/>
      <c r="H7" s="131"/>
      <c r="I7" s="131"/>
      <c r="J7" s="131"/>
      <c r="K7" s="132"/>
      <c r="L7" s="132"/>
      <c r="M7" s="132"/>
      <c r="N7" s="131"/>
      <c r="O7" s="132"/>
    </row>
    <row r="8" spans="1:15" s="14" customFormat="1" ht="20.100000000000001" customHeight="1" x14ac:dyDescent="0.2">
      <c r="A8" s="36" t="s">
        <v>189</v>
      </c>
      <c r="B8" s="36"/>
      <c r="C8" s="37" t="s">
        <v>66</v>
      </c>
      <c r="D8" s="235">
        <v>16200</v>
      </c>
      <c r="E8" s="235">
        <v>16200</v>
      </c>
      <c r="F8" s="235">
        <v>16200</v>
      </c>
      <c r="G8" s="235">
        <v>16200</v>
      </c>
      <c r="H8" s="235">
        <v>16200</v>
      </c>
      <c r="I8" s="235">
        <v>16200</v>
      </c>
      <c r="J8" s="235">
        <v>16200</v>
      </c>
      <c r="K8" s="235">
        <v>16200</v>
      </c>
      <c r="L8" s="235">
        <v>16200</v>
      </c>
      <c r="M8" s="235">
        <v>16200</v>
      </c>
      <c r="N8" s="235">
        <v>16200</v>
      </c>
      <c r="O8" s="484">
        <v>16200</v>
      </c>
    </row>
    <row r="9" spans="1:15" s="14" customFormat="1" ht="15" customHeight="1" x14ac:dyDescent="0.2">
      <c r="A9" s="27" t="s">
        <v>299</v>
      </c>
      <c r="B9" s="27"/>
      <c r="C9" s="31" t="s">
        <v>343</v>
      </c>
      <c r="D9" s="236">
        <v>35</v>
      </c>
      <c r="E9" s="236">
        <v>35</v>
      </c>
      <c r="F9" s="236">
        <v>10</v>
      </c>
      <c r="G9" s="236">
        <v>0</v>
      </c>
      <c r="H9" s="331">
        <v>20</v>
      </c>
      <c r="I9" s="331">
        <v>45</v>
      </c>
      <c r="J9" s="369">
        <v>45</v>
      </c>
      <c r="K9" s="369">
        <v>85</v>
      </c>
      <c r="L9" s="369">
        <v>85</v>
      </c>
      <c r="M9" s="369">
        <v>90</v>
      </c>
      <c r="N9" s="369">
        <v>90</v>
      </c>
      <c r="O9" s="491">
        <v>90</v>
      </c>
    </row>
    <row r="10" spans="1:15" s="14" customFormat="1" ht="15" customHeight="1" x14ac:dyDescent="0.2">
      <c r="A10" s="301" t="s">
        <v>341</v>
      </c>
      <c r="B10" s="301"/>
      <c r="C10" s="72" t="s">
        <v>344</v>
      </c>
      <c r="D10" s="332">
        <v>103.39</v>
      </c>
      <c r="E10" s="333">
        <v>117.37</v>
      </c>
      <c r="F10" s="333">
        <v>-290.60000000000002</v>
      </c>
      <c r="G10" s="333">
        <v>-376.22</v>
      </c>
      <c r="H10" s="333">
        <v>146.1</v>
      </c>
      <c r="I10" s="333">
        <v>266.42</v>
      </c>
      <c r="J10" s="332">
        <v>125.56</v>
      </c>
      <c r="K10" s="332">
        <v>67.849999999999994</v>
      </c>
      <c r="L10" s="332">
        <v>151.91</v>
      </c>
      <c r="M10" s="332">
        <v>126.64</v>
      </c>
      <c r="N10" s="332">
        <v>88.94</v>
      </c>
      <c r="O10" s="490">
        <v>37.229999999999997</v>
      </c>
    </row>
    <row r="11" spans="1:15" s="14" customFormat="1" ht="15" customHeight="1" x14ac:dyDescent="0.2">
      <c r="A11" s="41" t="s">
        <v>342</v>
      </c>
      <c r="B11" s="41"/>
      <c r="C11" s="42" t="s">
        <v>345</v>
      </c>
      <c r="D11" s="334">
        <v>994.34</v>
      </c>
      <c r="E11" s="335">
        <v>1043.19</v>
      </c>
      <c r="F11" s="335">
        <v>696.7</v>
      </c>
      <c r="G11" s="335">
        <v>306.91000000000003</v>
      </c>
      <c r="H11" s="336">
        <v>459.66</v>
      </c>
      <c r="I11" s="336">
        <v>711.58</v>
      </c>
      <c r="J11" s="334">
        <v>807.69</v>
      </c>
      <c r="K11" s="334">
        <v>791.54</v>
      </c>
      <c r="L11" s="334">
        <v>866.53</v>
      </c>
      <c r="M11" s="334">
        <v>910.41</v>
      </c>
      <c r="N11" s="334">
        <v>910.08</v>
      </c>
      <c r="O11" s="492">
        <v>877.85</v>
      </c>
    </row>
    <row r="12" spans="1:15" s="14" customFormat="1" ht="10.5" customHeight="1" x14ac:dyDescent="0.2">
      <c r="A12" s="27"/>
      <c r="B12" s="34"/>
      <c r="C12" s="27"/>
      <c r="D12" s="32"/>
      <c r="E12" s="32"/>
      <c r="F12" s="32"/>
      <c r="G12" s="33"/>
      <c r="H12" s="32"/>
      <c r="I12" s="32"/>
      <c r="J12" s="32"/>
      <c r="K12" s="33"/>
      <c r="L12" s="32"/>
      <c r="M12" s="32"/>
      <c r="N12" s="33"/>
      <c r="O12" s="33"/>
    </row>
    <row r="13" spans="1:15" s="14" customFormat="1" ht="9.75" customHeight="1" x14ac:dyDescent="0.2">
      <c r="A13" s="7"/>
      <c r="B13" s="7"/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05"/>
      <c r="O13" s="405"/>
    </row>
    <row r="14" spans="1:15" s="14" customFormat="1" ht="15" customHeight="1" x14ac:dyDescent="0.2">
      <c r="A14" s="129" t="s">
        <v>246</v>
      </c>
      <c r="B14" s="129"/>
      <c r="C14" s="130" t="s">
        <v>100</v>
      </c>
      <c r="D14" s="131"/>
      <c r="E14" s="131"/>
      <c r="F14" s="131"/>
      <c r="G14" s="131"/>
      <c r="H14" s="131"/>
      <c r="I14" s="131"/>
      <c r="J14" s="131"/>
      <c r="K14" s="132"/>
      <c r="L14" s="131"/>
      <c r="M14" s="131"/>
      <c r="N14" s="132"/>
      <c r="O14" s="132"/>
    </row>
    <row r="15" spans="1:15" s="14" customFormat="1" ht="15" customHeight="1" x14ac:dyDescent="0.2">
      <c r="A15" s="38" t="s">
        <v>190</v>
      </c>
      <c r="B15" s="38"/>
      <c r="C15" s="39" t="s">
        <v>67</v>
      </c>
      <c r="D15" s="40">
        <v>1115</v>
      </c>
      <c r="E15" s="40">
        <v>1151</v>
      </c>
      <c r="F15" s="250">
        <v>1221</v>
      </c>
      <c r="G15" s="40">
        <v>979</v>
      </c>
      <c r="H15" s="250">
        <v>1553</v>
      </c>
      <c r="I15" s="250">
        <v>1799</v>
      </c>
      <c r="J15" s="250">
        <v>1452</v>
      </c>
      <c r="K15" s="250">
        <v>1653</v>
      </c>
      <c r="L15" s="250">
        <v>2140</v>
      </c>
      <c r="M15" s="250">
        <v>1904</v>
      </c>
      <c r="N15" s="250">
        <v>1830</v>
      </c>
      <c r="O15" s="485">
        <v>1957</v>
      </c>
    </row>
    <row r="16" spans="1:15" s="14" customFormat="1" ht="20.100000000000001" customHeight="1" x14ac:dyDescent="0.2">
      <c r="A16" s="301" t="s">
        <v>188</v>
      </c>
      <c r="B16" s="301"/>
      <c r="C16" s="337" t="s">
        <v>68</v>
      </c>
      <c r="D16" s="338">
        <f t="shared" ref="D16:I16" si="0">D8*D15/1000</f>
        <v>18063</v>
      </c>
      <c r="E16" s="338">
        <f t="shared" si="0"/>
        <v>18646.2</v>
      </c>
      <c r="F16" s="339">
        <f t="shared" si="0"/>
        <v>19780.2</v>
      </c>
      <c r="G16" s="339">
        <f t="shared" si="0"/>
        <v>15859.8</v>
      </c>
      <c r="H16" s="339">
        <f t="shared" si="0"/>
        <v>25158.6</v>
      </c>
      <c r="I16" s="339">
        <f t="shared" si="0"/>
        <v>29143.8</v>
      </c>
      <c r="J16" s="339">
        <f t="shared" ref="J16:M16" si="1">J8*J15/1000</f>
        <v>23522.400000000001</v>
      </c>
      <c r="K16" s="339">
        <f t="shared" si="1"/>
        <v>26778.6</v>
      </c>
      <c r="L16" s="339">
        <f t="shared" si="1"/>
        <v>34668</v>
      </c>
      <c r="M16" s="339">
        <f t="shared" si="1"/>
        <v>30844.799999999999</v>
      </c>
      <c r="N16" s="339">
        <f>N8*N15/1000</f>
        <v>29646</v>
      </c>
      <c r="O16" s="480">
        <f>O8*O15/1000</f>
        <v>31703.4</v>
      </c>
    </row>
    <row r="17" spans="1:17" s="14" customFormat="1" ht="15" customHeight="1" x14ac:dyDescent="0.2">
      <c r="A17" s="301" t="s">
        <v>69</v>
      </c>
      <c r="B17" s="301"/>
      <c r="C17" s="72" t="s">
        <v>70</v>
      </c>
      <c r="D17" s="310">
        <f t="shared" ref="D17:I17" si="2">D15/D10</f>
        <v>10.784408550149918</v>
      </c>
      <c r="E17" s="310">
        <f t="shared" si="2"/>
        <v>9.8065945301184279</v>
      </c>
      <c r="F17" s="340">
        <f t="shared" si="2"/>
        <v>-4.2016517549896761</v>
      </c>
      <c r="G17" s="340">
        <f t="shared" si="2"/>
        <v>-2.6022008399340808</v>
      </c>
      <c r="H17" s="340">
        <f t="shared" si="2"/>
        <v>10.629705681040384</v>
      </c>
      <c r="I17" s="340">
        <f t="shared" si="2"/>
        <v>6.7524960588544403</v>
      </c>
      <c r="J17" s="340">
        <f t="shared" ref="J17:N17" si="3">J15/J10</f>
        <v>11.564192417967506</v>
      </c>
      <c r="K17" s="340">
        <f t="shared" si="3"/>
        <v>24.362564480471629</v>
      </c>
      <c r="L17" s="340">
        <f t="shared" si="3"/>
        <v>14.087288526100981</v>
      </c>
      <c r="M17" s="340">
        <f t="shared" si="3"/>
        <v>15.03474415666456</v>
      </c>
      <c r="N17" s="340">
        <f t="shared" si="3"/>
        <v>20.575668990330559</v>
      </c>
      <c r="O17" s="486">
        <f>O15/O10</f>
        <v>52.565135643298419</v>
      </c>
    </row>
    <row r="18" spans="1:17" s="14" customFormat="1" ht="15" customHeight="1" x14ac:dyDescent="0.2">
      <c r="A18" s="301" t="s">
        <v>71</v>
      </c>
      <c r="B18" s="301"/>
      <c r="C18" s="72" t="s">
        <v>72</v>
      </c>
      <c r="D18" s="341">
        <f t="shared" ref="D18:I18" si="4">D15/D11</f>
        <v>1.1213468230182835</v>
      </c>
      <c r="E18" s="341">
        <f t="shared" si="4"/>
        <v>1.1033464661279344</v>
      </c>
      <c r="F18" s="342">
        <f t="shared" si="4"/>
        <v>1.7525477249892349</v>
      </c>
      <c r="G18" s="342">
        <f t="shared" si="4"/>
        <v>3.1898602196083541</v>
      </c>
      <c r="H18" s="342">
        <f t="shared" si="4"/>
        <v>3.3785841709089324</v>
      </c>
      <c r="I18" s="342">
        <f t="shared" si="4"/>
        <v>2.5281767334663705</v>
      </c>
      <c r="J18" s="342">
        <f t="shared" ref="J18:L18" si="5">J15/J11</f>
        <v>1.7977194220554915</v>
      </c>
      <c r="K18" s="342">
        <f t="shared" si="5"/>
        <v>2.0883341334613541</v>
      </c>
      <c r="L18" s="342">
        <f t="shared" si="5"/>
        <v>2.4696202093407038</v>
      </c>
      <c r="M18" s="342">
        <f>M15/M11</f>
        <v>2.0913654287628654</v>
      </c>
      <c r="N18" s="342">
        <f>N15/N11</f>
        <v>2.0108122362869199</v>
      </c>
      <c r="O18" s="487">
        <f>O15/O11</f>
        <v>2.2293102466252774</v>
      </c>
    </row>
    <row r="19" spans="1:17" s="14" customFormat="1" ht="15" customHeight="1" x14ac:dyDescent="0.2">
      <c r="A19" s="301" t="s">
        <v>255</v>
      </c>
      <c r="B19" s="301"/>
      <c r="C19" s="72" t="s">
        <v>101</v>
      </c>
      <c r="D19" s="343">
        <f t="shared" ref="D19:E19" si="6">D9/D10</f>
        <v>0.33852403520649965</v>
      </c>
      <c r="E19" s="343">
        <f t="shared" si="6"/>
        <v>0.29820226633722413</v>
      </c>
      <c r="F19" s="343">
        <f>F9/F10</f>
        <v>-3.4411562284927734E-2</v>
      </c>
      <c r="G19" s="344" t="s">
        <v>439</v>
      </c>
      <c r="H19" s="344" t="s">
        <v>438</v>
      </c>
      <c r="I19" s="344">
        <f t="shared" ref="I19:L19" si="7">I9/I10</f>
        <v>0.16890623827040011</v>
      </c>
      <c r="J19" s="344">
        <f t="shared" si="7"/>
        <v>0.35839439311882765</v>
      </c>
      <c r="K19" s="344">
        <f t="shared" si="7"/>
        <v>1.2527634487840826</v>
      </c>
      <c r="L19" s="344">
        <f t="shared" si="7"/>
        <v>0.5595418339806465</v>
      </c>
      <c r="M19" s="344">
        <f>M9/M10</f>
        <v>0.71067593177511057</v>
      </c>
      <c r="N19" s="344">
        <f>N9/N10</f>
        <v>1.0119181470654375</v>
      </c>
      <c r="O19" s="488">
        <f>O9/O10</f>
        <v>2.4174053182917006</v>
      </c>
    </row>
    <row r="20" spans="1:17" s="14" customFormat="1" ht="15" customHeight="1" x14ac:dyDescent="0.2">
      <c r="A20" s="41" t="s">
        <v>256</v>
      </c>
      <c r="B20" s="41"/>
      <c r="C20" s="42" t="s">
        <v>73</v>
      </c>
      <c r="D20" s="143">
        <f t="shared" ref="D20:I20" si="8">D9/D15</f>
        <v>3.1390134529147982E-2</v>
      </c>
      <c r="E20" s="244">
        <f t="shared" si="8"/>
        <v>3.0408340573414423E-2</v>
      </c>
      <c r="F20" s="244">
        <f t="shared" si="8"/>
        <v>8.1900081900081901E-3</v>
      </c>
      <c r="G20" s="244">
        <f t="shared" si="8"/>
        <v>0</v>
      </c>
      <c r="H20" s="244" t="s">
        <v>498</v>
      </c>
      <c r="I20" s="244">
        <f t="shared" si="8"/>
        <v>2.501389660922735E-2</v>
      </c>
      <c r="J20" s="244">
        <f t="shared" ref="J20:L20" si="9">J9/J15</f>
        <v>3.0991735537190084E-2</v>
      </c>
      <c r="K20" s="244">
        <f t="shared" si="9"/>
        <v>5.1421657592256503E-2</v>
      </c>
      <c r="L20" s="244">
        <f t="shared" si="9"/>
        <v>3.9719626168224297E-2</v>
      </c>
      <c r="M20" s="244">
        <f>M9/M15</f>
        <v>4.7268907563025209E-2</v>
      </c>
      <c r="N20" s="244">
        <f>N9/N15</f>
        <v>4.9180327868852458E-2</v>
      </c>
      <c r="O20" s="489">
        <f>O9/O15</f>
        <v>4.5988758303525806E-2</v>
      </c>
    </row>
    <row r="21" spans="1:17" s="14" customFormat="1" ht="10.5" customHeight="1" x14ac:dyDescent="0.2">
      <c r="A21" s="27"/>
      <c r="B21" s="34" t="s">
        <v>47</v>
      </c>
      <c r="D21" s="33"/>
      <c r="E21" s="33"/>
    </row>
    <row r="22" spans="1:17" s="14" customFormat="1" ht="10.5" customHeight="1" x14ac:dyDescent="0.2">
      <c r="A22" s="27"/>
      <c r="B22" s="34" t="s">
        <v>49</v>
      </c>
      <c r="D22" s="33"/>
      <c r="E22" s="33"/>
    </row>
    <row r="23" spans="1:17" s="14" customFormat="1" ht="10.5" customHeight="1" x14ac:dyDescent="0.2">
      <c r="A23" s="27"/>
      <c r="B23" s="34" t="s">
        <v>48</v>
      </c>
      <c r="D23" s="33"/>
      <c r="E23" s="33"/>
    </row>
    <row r="24" spans="1:17" s="14" customFormat="1" ht="9.6" x14ac:dyDescent="0.2">
      <c r="B24" s="34" t="s">
        <v>300</v>
      </c>
    </row>
    <row r="25" spans="1:17" s="14" customFormat="1" ht="9.6" x14ac:dyDescent="0.2"/>
    <row r="26" spans="1:17" s="14" customFormat="1" ht="9.6" x14ac:dyDescent="0.2"/>
    <row r="27" spans="1:17" s="14" customFormat="1" ht="9.6" x14ac:dyDescent="0.2"/>
    <row r="28" spans="1:17" s="14" customFormat="1" ht="10.8" x14ac:dyDescent="0.2">
      <c r="Q28" s="24"/>
    </row>
    <row r="29" spans="1:17" s="25" customFormat="1" x14ac:dyDescent="0.2">
      <c r="B29" s="8"/>
      <c r="C29" s="8"/>
      <c r="D29" s="8"/>
      <c r="E29" s="8"/>
    </row>
    <row r="30" spans="1:17" s="25" customFormat="1" x14ac:dyDescent="0.2">
      <c r="B30" s="8"/>
      <c r="C30" s="8"/>
      <c r="D30" s="8"/>
      <c r="E30" s="8"/>
    </row>
    <row r="31" spans="1:17" s="25" customFormat="1" x14ac:dyDescent="0.2">
      <c r="B31" s="8"/>
      <c r="C31" s="8"/>
      <c r="D31" s="8"/>
      <c r="E31" s="8"/>
    </row>
    <row r="32" spans="1:17" s="25" customFormat="1" x14ac:dyDescent="0.2">
      <c r="B32" s="8"/>
      <c r="C32" s="8"/>
      <c r="D32" s="8"/>
      <c r="E32" s="8"/>
    </row>
    <row r="33" spans="2:5" s="25" customFormat="1" x14ac:dyDescent="0.2">
      <c r="B33" s="8"/>
      <c r="C33" s="8"/>
      <c r="D33" s="8"/>
      <c r="E33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CBB2-E164-4755-9333-69BD8C847C2B}">
  <sheetPr>
    <tabColor theme="3" tint="0.39997558519241921"/>
    <pageSetUpPr fitToPage="1"/>
  </sheetPr>
  <dimension ref="A1:T83"/>
  <sheetViews>
    <sheetView showGridLines="0" view="pageBreakPreview" zoomScaleNormal="100" zoomScaleSheetLayoutView="100" workbookViewId="0">
      <selection activeCell="T54" sqref="T54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4.44140625" style="8" customWidth="1"/>
    <col min="20" max="20" width="9" style="8"/>
    <col min="21" max="27" width="11.44140625" style="8" customWidth="1"/>
    <col min="28" max="16384" width="9" style="8"/>
  </cols>
  <sheetData>
    <row r="1" spans="1:19" ht="13.5" customHeight="1" x14ac:dyDescent="0.2"/>
    <row r="2" spans="1:19" ht="22.5" customHeight="1" x14ac:dyDescent="0.2">
      <c r="A2" s="9"/>
      <c r="B2" s="8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186"/>
      <c r="B4" s="187" t="s">
        <v>588</v>
      </c>
      <c r="C4" s="188"/>
      <c r="D4" s="188"/>
      <c r="E4" s="188"/>
      <c r="F4" s="188"/>
      <c r="G4" s="188"/>
      <c r="H4" s="189"/>
      <c r="I4" s="189"/>
      <c r="J4" s="186"/>
      <c r="K4" s="187" t="s">
        <v>589</v>
      </c>
      <c r="L4" s="188"/>
      <c r="M4" s="188"/>
      <c r="N4" s="188"/>
      <c r="O4" s="188"/>
      <c r="P4" s="188"/>
      <c r="Q4" s="189"/>
      <c r="R4" s="189"/>
      <c r="S4" s="186"/>
    </row>
    <row r="5" spans="1:19" s="14" customFormat="1" ht="15" customHeight="1" x14ac:dyDescent="0.2">
      <c r="A5" s="7"/>
      <c r="B5" s="7"/>
      <c r="C5" s="7"/>
      <c r="D5" s="84"/>
      <c r="E5" s="84"/>
      <c r="F5" s="84"/>
      <c r="G5" s="84"/>
      <c r="H5" s="84"/>
      <c r="I5" s="84"/>
      <c r="J5" s="7"/>
      <c r="K5" s="7"/>
      <c r="L5" s="7"/>
      <c r="M5" s="84"/>
      <c r="N5" s="84"/>
      <c r="O5" s="84"/>
      <c r="P5" s="84"/>
      <c r="Q5" s="84"/>
      <c r="R5" s="84"/>
      <c r="S5" s="7"/>
    </row>
    <row r="6" spans="1:19" s="14" customFormat="1" ht="15" customHeight="1" x14ac:dyDescent="0.2">
      <c r="A6" s="7"/>
      <c r="B6" s="7"/>
      <c r="C6" s="15"/>
      <c r="D6" s="183"/>
      <c r="E6" s="183"/>
      <c r="F6" s="183"/>
      <c r="G6" s="183"/>
      <c r="H6" s="183"/>
      <c r="I6" s="183"/>
      <c r="J6" s="7"/>
      <c r="K6" s="7"/>
      <c r="L6" s="15"/>
      <c r="M6" s="183"/>
      <c r="N6" s="183"/>
      <c r="O6" s="183"/>
      <c r="P6" s="183"/>
      <c r="Q6" s="183"/>
      <c r="R6" s="183"/>
      <c r="S6" s="7"/>
    </row>
    <row r="7" spans="1:19" s="14" customFormat="1" ht="15" customHeight="1" x14ac:dyDescent="0.2">
      <c r="A7" s="7"/>
      <c r="B7" s="7"/>
      <c r="C7" s="15"/>
      <c r="D7" s="82"/>
      <c r="E7" s="82"/>
      <c r="F7" s="82"/>
      <c r="G7" s="82"/>
      <c r="H7" s="82"/>
      <c r="I7" s="82"/>
      <c r="J7" s="7"/>
      <c r="K7" s="7"/>
      <c r="L7" s="15"/>
      <c r="M7" s="82"/>
      <c r="N7" s="82"/>
      <c r="O7" s="82"/>
      <c r="P7" s="82"/>
      <c r="Q7" s="82"/>
      <c r="R7" s="82"/>
      <c r="S7" s="7"/>
    </row>
    <row r="8" spans="1:19" s="14" customFormat="1" ht="15" customHeight="1" x14ac:dyDescent="0.2">
      <c r="A8" s="7"/>
      <c r="B8" s="7"/>
      <c r="C8" s="15"/>
      <c r="D8" s="82"/>
      <c r="E8" s="82"/>
      <c r="F8" s="82"/>
      <c r="G8" s="82"/>
      <c r="H8" s="82"/>
      <c r="I8" s="82"/>
      <c r="J8" s="7"/>
      <c r="K8" s="7"/>
      <c r="L8" s="15"/>
      <c r="M8" s="82"/>
      <c r="N8" s="82"/>
      <c r="O8" s="82"/>
      <c r="P8" s="82"/>
      <c r="Q8" s="82"/>
      <c r="R8" s="82"/>
      <c r="S8" s="7"/>
    </row>
    <row r="9" spans="1:19" s="14" customFormat="1" ht="15" customHeight="1" x14ac:dyDescent="0.2">
      <c r="A9" s="7"/>
      <c r="B9" s="7"/>
      <c r="C9" s="15"/>
      <c r="D9" s="82"/>
      <c r="E9" s="82"/>
      <c r="F9" s="82"/>
      <c r="G9" s="82"/>
      <c r="H9" s="82"/>
      <c r="I9" s="82"/>
      <c r="J9" s="7"/>
      <c r="K9" s="7"/>
      <c r="L9" s="15"/>
      <c r="M9" s="82"/>
      <c r="N9" s="82"/>
      <c r="O9" s="82"/>
      <c r="P9" s="82"/>
      <c r="Q9" s="82"/>
      <c r="R9" s="82"/>
      <c r="S9" s="7"/>
    </row>
    <row r="10" spans="1:19" s="14" customFormat="1" ht="15" customHeight="1" x14ac:dyDescent="0.2">
      <c r="A10" s="7"/>
      <c r="B10" s="7"/>
      <c r="C10" s="15"/>
      <c r="D10" s="82"/>
      <c r="E10" s="82"/>
      <c r="F10" s="82"/>
      <c r="G10" s="82"/>
      <c r="H10" s="82"/>
      <c r="I10" s="82"/>
      <c r="J10" s="7"/>
      <c r="K10" s="7"/>
      <c r="L10" s="15"/>
      <c r="M10" s="82"/>
      <c r="N10" s="82"/>
      <c r="O10" s="82"/>
      <c r="P10" s="82"/>
      <c r="Q10" s="82"/>
      <c r="R10" s="82"/>
      <c r="S10" s="7"/>
    </row>
    <row r="11" spans="1:19" s="14" customFormat="1" ht="15" customHeight="1" x14ac:dyDescent="0.2">
      <c r="A11" s="7"/>
      <c r="B11" s="7"/>
      <c r="C11" s="15"/>
      <c r="D11" s="82"/>
      <c r="E11" s="82"/>
      <c r="F11" s="82"/>
      <c r="G11" s="82"/>
      <c r="H11" s="82"/>
      <c r="I11" s="82"/>
      <c r="J11" s="7"/>
      <c r="K11" s="7"/>
      <c r="L11" s="15"/>
      <c r="M11" s="82"/>
      <c r="N11" s="82"/>
      <c r="O11" s="82"/>
      <c r="P11" s="82"/>
      <c r="Q11" s="82"/>
      <c r="R11" s="82"/>
      <c r="S11" s="7"/>
    </row>
    <row r="12" spans="1:19" s="14" customFormat="1" ht="15" customHeight="1" x14ac:dyDescent="0.2">
      <c r="A12" s="7"/>
      <c r="B12" s="7"/>
      <c r="C12" s="15"/>
      <c r="D12" s="82"/>
      <c r="E12" s="82"/>
      <c r="F12" s="35"/>
      <c r="G12" s="82"/>
      <c r="H12" s="82"/>
      <c r="I12" s="82"/>
      <c r="J12" s="7"/>
      <c r="K12" s="7"/>
      <c r="L12" s="15"/>
      <c r="M12" s="82"/>
      <c r="N12" s="82"/>
      <c r="O12" s="35"/>
      <c r="P12" s="82"/>
      <c r="Q12" s="82"/>
      <c r="R12" s="82"/>
      <c r="S12" s="7"/>
    </row>
    <row r="13" spans="1:19" s="14" customFormat="1" ht="15" customHeight="1" x14ac:dyDescent="0.2">
      <c r="A13" s="7"/>
      <c r="B13" s="84"/>
      <c r="C13" s="15"/>
      <c r="D13" s="82"/>
      <c r="E13" s="82"/>
      <c r="F13" s="82"/>
      <c r="G13" s="82"/>
      <c r="H13" s="82"/>
      <c r="I13" s="82"/>
      <c r="J13" s="7"/>
      <c r="K13" s="84"/>
      <c r="L13" s="15"/>
      <c r="M13" s="82"/>
      <c r="N13" s="82"/>
      <c r="O13" s="82"/>
      <c r="P13" s="82"/>
      <c r="Q13" s="82"/>
      <c r="R13" s="82"/>
      <c r="S13" s="7"/>
    </row>
    <row r="14" spans="1:19" s="14" customFormat="1" ht="15" customHeight="1" x14ac:dyDescent="0.2">
      <c r="A14" s="7"/>
      <c r="B14" s="7"/>
      <c r="C14" s="15"/>
      <c r="D14" s="82"/>
      <c r="E14" s="82"/>
      <c r="F14" s="82"/>
      <c r="G14" s="82"/>
      <c r="H14" s="82"/>
      <c r="I14" s="82"/>
      <c r="J14" s="7"/>
      <c r="K14" s="7"/>
      <c r="L14" s="15"/>
      <c r="M14" s="82"/>
      <c r="N14" s="82"/>
      <c r="O14" s="82"/>
      <c r="P14" s="82"/>
      <c r="Q14" s="82"/>
      <c r="R14" s="82"/>
      <c r="S14" s="7"/>
    </row>
    <row r="15" spans="1:19" s="14" customFormat="1" ht="15" customHeight="1" x14ac:dyDescent="0.2">
      <c r="A15" s="7"/>
      <c r="B15" s="7"/>
      <c r="C15" s="15"/>
      <c r="D15" s="82"/>
      <c r="E15" s="82"/>
      <c r="F15" s="82"/>
      <c r="G15" s="82"/>
      <c r="H15" s="82"/>
      <c r="I15" s="82"/>
      <c r="J15" s="7"/>
      <c r="K15" s="7"/>
      <c r="L15" s="15"/>
      <c r="M15" s="82"/>
      <c r="N15" s="82"/>
      <c r="O15" s="82"/>
      <c r="P15" s="82"/>
      <c r="Q15" s="82"/>
      <c r="R15" s="82"/>
      <c r="S15" s="7"/>
    </row>
    <row r="16" spans="1:19" s="14" customFormat="1" ht="15" customHeight="1" x14ac:dyDescent="0.2">
      <c r="A16" s="7"/>
      <c r="B16" s="7"/>
      <c r="C16" s="15"/>
      <c r="D16" s="82"/>
      <c r="E16" s="82"/>
      <c r="F16" s="82"/>
      <c r="G16" s="82"/>
      <c r="H16" s="35"/>
      <c r="I16" s="35"/>
      <c r="J16" s="7"/>
      <c r="K16" s="7"/>
      <c r="L16" s="15"/>
      <c r="M16" s="82"/>
      <c r="N16" s="82"/>
      <c r="O16" s="82"/>
      <c r="P16" s="82"/>
      <c r="Q16" s="35"/>
      <c r="R16" s="35"/>
      <c r="S16" s="7"/>
    </row>
    <row r="17" spans="1:19" s="14" customFormat="1" ht="15" customHeight="1" x14ac:dyDescent="0.2">
      <c r="A17" s="7"/>
      <c r="B17" s="7"/>
      <c r="C17" s="15"/>
      <c r="D17" s="82"/>
      <c r="E17" s="82"/>
      <c r="F17" s="82"/>
      <c r="G17" s="35"/>
      <c r="H17" s="82"/>
      <c r="I17" s="82"/>
      <c r="J17" s="7"/>
      <c r="K17" s="7"/>
      <c r="L17" s="15"/>
      <c r="M17" s="82"/>
      <c r="N17" s="82"/>
      <c r="O17" s="82"/>
      <c r="P17" s="35"/>
      <c r="Q17" s="82"/>
      <c r="R17" s="82"/>
      <c r="S17" s="7"/>
    </row>
    <row r="18" spans="1:19" s="14" customFormat="1" ht="15" customHeight="1" x14ac:dyDescent="0.2">
      <c r="A18" s="7"/>
      <c r="B18" s="84"/>
      <c r="C18" s="15"/>
      <c r="D18" s="82"/>
      <c r="E18" s="82"/>
      <c r="F18" s="82"/>
      <c r="G18" s="82"/>
      <c r="H18" s="82"/>
      <c r="I18" s="82"/>
      <c r="J18" s="7"/>
      <c r="K18" s="84"/>
      <c r="L18" s="15"/>
      <c r="M18" s="82"/>
      <c r="N18" s="82"/>
      <c r="O18" s="82"/>
      <c r="P18" s="82"/>
      <c r="Q18" s="82"/>
      <c r="R18" s="82"/>
      <c r="S18" s="7"/>
    </row>
    <row r="19" spans="1:19" s="14" customFormat="1" ht="15" customHeight="1" x14ac:dyDescent="0.2">
      <c r="A19" s="7"/>
      <c r="B19" s="7"/>
      <c r="C19" s="15"/>
      <c r="D19" s="82"/>
      <c r="E19" s="82"/>
      <c r="F19" s="82"/>
      <c r="G19" s="82"/>
      <c r="H19" s="82"/>
      <c r="I19" s="82"/>
      <c r="J19" s="7"/>
      <c r="K19" s="7"/>
      <c r="L19" s="15"/>
      <c r="M19" s="82"/>
      <c r="N19" s="82"/>
      <c r="O19" s="82"/>
      <c r="P19" s="82"/>
      <c r="Q19" s="82"/>
      <c r="R19" s="82"/>
      <c r="S19" s="7"/>
    </row>
    <row r="20" spans="1:19" s="14" customFormat="1" ht="15" customHeight="1" x14ac:dyDescent="0.2">
      <c r="A20" s="7"/>
      <c r="B20" s="7"/>
      <c r="C20" s="15"/>
      <c r="D20" s="82"/>
      <c r="E20" s="82"/>
      <c r="F20" s="82"/>
      <c r="G20" s="82"/>
      <c r="H20" s="82"/>
      <c r="I20" s="82"/>
      <c r="J20" s="7"/>
      <c r="K20" s="7"/>
      <c r="L20" s="15"/>
      <c r="M20" s="82"/>
      <c r="N20" s="82"/>
      <c r="O20" s="82"/>
      <c r="P20" s="82"/>
      <c r="Q20" s="82"/>
      <c r="R20" s="82"/>
      <c r="S20" s="7"/>
    </row>
    <row r="21" spans="1:19" s="14" customFormat="1" ht="15" customHeight="1" x14ac:dyDescent="0.2">
      <c r="A21" s="7"/>
      <c r="B21" s="7"/>
      <c r="C21" s="15"/>
      <c r="D21" s="84"/>
      <c r="E21" s="84"/>
      <c r="F21" s="84"/>
      <c r="G21" s="84"/>
      <c r="H21" s="84"/>
      <c r="I21" s="84"/>
      <c r="J21" s="7"/>
      <c r="K21" s="7"/>
      <c r="L21" s="15"/>
      <c r="M21" s="84"/>
      <c r="N21" s="84"/>
      <c r="O21" s="84"/>
      <c r="P21" s="84"/>
      <c r="Q21" s="84"/>
      <c r="R21" s="84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0"/>
      <c r="L22" s="60"/>
      <c r="S22" s="7"/>
    </row>
    <row r="23" spans="1:19" s="14" customFormat="1" ht="15" customHeight="1" x14ac:dyDescent="0.2">
      <c r="A23" s="7"/>
      <c r="B23" s="187" t="s">
        <v>590</v>
      </c>
      <c r="C23" s="188"/>
      <c r="D23" s="188"/>
      <c r="E23" s="188"/>
      <c r="F23" s="188"/>
      <c r="G23" s="188"/>
      <c r="H23" s="189"/>
      <c r="I23" s="189"/>
      <c r="J23" s="7"/>
      <c r="K23" s="187" t="s">
        <v>591</v>
      </c>
      <c r="L23" s="188"/>
      <c r="M23" s="188"/>
      <c r="N23" s="188"/>
      <c r="O23" s="188"/>
      <c r="P23" s="188"/>
      <c r="Q23" s="189"/>
      <c r="R23" s="189"/>
      <c r="S23" s="7"/>
    </row>
    <row r="24" spans="1:19" s="14" customFormat="1" ht="15" customHeight="1" x14ac:dyDescent="0.2">
      <c r="A24" s="7"/>
      <c r="B24" s="7"/>
      <c r="C24" s="7"/>
      <c r="D24" s="84"/>
      <c r="E24" s="84"/>
      <c r="F24" s="84"/>
      <c r="G24" s="84"/>
      <c r="H24" s="84"/>
      <c r="I24" s="84"/>
      <c r="J24" s="7"/>
      <c r="K24" s="7"/>
      <c r="L24" s="7"/>
      <c r="M24" s="84"/>
      <c r="N24" s="84"/>
      <c r="O24" s="84"/>
      <c r="P24" s="84"/>
      <c r="Q24" s="84"/>
      <c r="R24" s="84"/>
      <c r="S24" s="7"/>
    </row>
    <row r="25" spans="1:19" s="14" customFormat="1" ht="15" customHeight="1" x14ac:dyDescent="0.2">
      <c r="A25" s="7"/>
      <c r="B25" s="7"/>
      <c r="C25" s="15"/>
      <c r="D25" s="183"/>
      <c r="E25" s="183"/>
      <c r="F25" s="183"/>
      <c r="G25" s="183"/>
      <c r="H25" s="183"/>
      <c r="I25" s="183"/>
      <c r="J25" s="7"/>
      <c r="K25" s="7"/>
      <c r="L25" s="15"/>
      <c r="M25" s="183"/>
      <c r="N25" s="183"/>
      <c r="O25" s="183"/>
      <c r="P25" s="183"/>
      <c r="Q25" s="183"/>
      <c r="R25" s="183"/>
      <c r="S25" s="7"/>
    </row>
    <row r="26" spans="1:19" s="14" customFormat="1" ht="15" customHeight="1" x14ac:dyDescent="0.2">
      <c r="A26" s="7"/>
      <c r="B26" s="7"/>
      <c r="C26" s="15"/>
      <c r="D26" s="82"/>
      <c r="E26" s="82"/>
      <c r="F26" s="82"/>
      <c r="G26" s="82"/>
      <c r="H26" s="82"/>
      <c r="I26" s="82"/>
      <c r="J26" s="7"/>
      <c r="K26" s="7"/>
      <c r="L26" s="15"/>
      <c r="M26" s="82"/>
      <c r="N26" s="82"/>
      <c r="O26" s="82"/>
      <c r="P26" s="82"/>
      <c r="Q26" s="82"/>
      <c r="R26" s="82"/>
      <c r="S26" s="7"/>
    </row>
    <row r="27" spans="1:19" s="14" customFormat="1" ht="15" customHeight="1" x14ac:dyDescent="0.2">
      <c r="A27" s="7"/>
      <c r="B27" s="7"/>
      <c r="C27" s="15"/>
      <c r="D27" s="82"/>
      <c r="E27" s="82"/>
      <c r="F27" s="82"/>
      <c r="G27" s="82"/>
      <c r="H27" s="82"/>
      <c r="I27" s="82"/>
      <c r="J27" s="7"/>
      <c r="K27" s="7"/>
      <c r="L27" s="15"/>
      <c r="M27" s="82"/>
      <c r="N27" s="82"/>
      <c r="O27" s="82"/>
      <c r="P27" s="82"/>
      <c r="Q27" s="82"/>
      <c r="R27" s="82"/>
      <c r="S27" s="7"/>
    </row>
    <row r="28" spans="1:19" s="14" customFormat="1" ht="15" customHeight="1" x14ac:dyDescent="0.2">
      <c r="A28" s="7"/>
      <c r="B28" s="7"/>
      <c r="C28" s="15"/>
      <c r="D28" s="82"/>
      <c r="E28" s="82"/>
      <c r="F28" s="82"/>
      <c r="G28" s="82"/>
      <c r="H28" s="82"/>
      <c r="I28" s="82"/>
      <c r="J28" s="7"/>
      <c r="K28" s="7"/>
      <c r="L28" s="15"/>
      <c r="M28" s="82"/>
      <c r="N28" s="82"/>
      <c r="O28" s="82"/>
      <c r="P28" s="82"/>
      <c r="Q28" s="82"/>
      <c r="R28" s="82"/>
      <c r="S28" s="7"/>
    </row>
    <row r="29" spans="1:19" s="14" customFormat="1" ht="15" customHeight="1" x14ac:dyDescent="0.2">
      <c r="A29" s="7"/>
      <c r="B29" s="7"/>
      <c r="C29" s="15"/>
      <c r="D29" s="82"/>
      <c r="E29" s="82"/>
      <c r="F29" s="82"/>
      <c r="G29" s="82"/>
      <c r="H29" s="82"/>
      <c r="I29" s="82"/>
      <c r="J29" s="7"/>
      <c r="K29" s="7"/>
      <c r="L29" s="15"/>
      <c r="M29" s="82"/>
      <c r="N29" s="82"/>
      <c r="O29" s="82"/>
      <c r="P29" s="82"/>
      <c r="Q29" s="82"/>
      <c r="R29" s="82"/>
      <c r="S29" s="7"/>
    </row>
    <row r="30" spans="1:19" s="14" customFormat="1" ht="15" customHeight="1" x14ac:dyDescent="0.2">
      <c r="A30" s="7"/>
      <c r="B30" s="7"/>
      <c r="C30" s="15"/>
      <c r="D30" s="82"/>
      <c r="E30" s="82"/>
      <c r="F30" s="82"/>
      <c r="G30" s="82"/>
      <c r="H30" s="82"/>
      <c r="I30" s="82"/>
      <c r="J30" s="7"/>
      <c r="K30" s="7"/>
      <c r="L30" s="15"/>
      <c r="M30" s="82"/>
      <c r="N30" s="82"/>
      <c r="O30" s="82"/>
      <c r="P30" s="82"/>
      <c r="Q30" s="82"/>
      <c r="R30" s="82"/>
      <c r="S30" s="7"/>
    </row>
    <row r="31" spans="1:19" s="14" customFormat="1" ht="15" customHeight="1" x14ac:dyDescent="0.2">
      <c r="A31" s="7"/>
      <c r="B31" s="7"/>
      <c r="C31" s="15"/>
      <c r="D31" s="82"/>
      <c r="E31" s="82"/>
      <c r="F31" s="35"/>
      <c r="G31" s="82"/>
      <c r="H31" s="82"/>
      <c r="I31" s="82"/>
      <c r="J31" s="7"/>
      <c r="K31" s="7"/>
      <c r="L31" s="15"/>
      <c r="M31" s="82"/>
      <c r="N31" s="82"/>
      <c r="O31" s="35"/>
      <c r="P31" s="82"/>
      <c r="Q31" s="82"/>
      <c r="R31" s="82"/>
      <c r="S31" s="7"/>
    </row>
    <row r="32" spans="1:19" s="14" customFormat="1" ht="15" customHeight="1" x14ac:dyDescent="0.2">
      <c r="A32" s="7"/>
      <c r="B32" s="84"/>
      <c r="C32" s="15"/>
      <c r="D32" s="82"/>
      <c r="E32" s="82"/>
      <c r="F32" s="82"/>
      <c r="G32" s="82"/>
      <c r="H32" s="82"/>
      <c r="I32" s="82"/>
      <c r="J32" s="7"/>
      <c r="K32" s="84"/>
      <c r="L32" s="15"/>
      <c r="M32" s="82"/>
      <c r="N32" s="82"/>
      <c r="O32" s="82"/>
      <c r="P32" s="82"/>
      <c r="Q32" s="82"/>
      <c r="R32" s="82"/>
      <c r="S32" s="7"/>
    </row>
    <row r="33" spans="1:19" s="14" customFormat="1" ht="15" customHeight="1" x14ac:dyDescent="0.2">
      <c r="A33" s="7"/>
      <c r="B33" s="7"/>
      <c r="C33" s="15"/>
      <c r="D33" s="82"/>
      <c r="E33" s="82"/>
      <c r="F33" s="82"/>
      <c r="G33" s="82"/>
      <c r="H33" s="82"/>
      <c r="I33" s="82"/>
      <c r="J33" s="7"/>
      <c r="K33" s="7"/>
      <c r="L33" s="15"/>
      <c r="M33" s="82"/>
      <c r="N33" s="82"/>
      <c r="O33" s="82"/>
      <c r="P33" s="82"/>
      <c r="Q33" s="82"/>
      <c r="R33" s="82"/>
      <c r="S33" s="7"/>
    </row>
    <row r="34" spans="1:19" s="14" customFormat="1" ht="15" customHeight="1" x14ac:dyDescent="0.2">
      <c r="A34" s="7"/>
      <c r="B34" s="7"/>
      <c r="C34" s="15"/>
      <c r="D34" s="82"/>
      <c r="E34" s="82"/>
      <c r="F34" s="82"/>
      <c r="G34" s="82"/>
      <c r="H34" s="82"/>
      <c r="I34" s="82"/>
      <c r="J34" s="7"/>
      <c r="K34" s="7"/>
      <c r="L34" s="15"/>
      <c r="M34" s="82"/>
      <c r="N34" s="82"/>
      <c r="O34" s="82"/>
      <c r="P34" s="82"/>
      <c r="Q34" s="82"/>
      <c r="R34" s="82"/>
      <c r="S34" s="7"/>
    </row>
    <row r="35" spans="1:19" s="14" customFormat="1" ht="15" customHeight="1" x14ac:dyDescent="0.2">
      <c r="A35" s="7"/>
      <c r="B35" s="7"/>
      <c r="C35" s="15"/>
      <c r="D35" s="82"/>
      <c r="E35" s="82"/>
      <c r="F35" s="82"/>
      <c r="G35" s="82"/>
      <c r="H35" s="35"/>
      <c r="I35" s="35"/>
      <c r="J35" s="7"/>
      <c r="K35" s="7"/>
      <c r="L35" s="15"/>
      <c r="M35" s="82"/>
      <c r="N35" s="82"/>
      <c r="O35" s="82"/>
      <c r="P35" s="82"/>
      <c r="Q35" s="35"/>
      <c r="R35" s="35"/>
      <c r="S35" s="7"/>
    </row>
    <row r="36" spans="1:19" s="14" customFormat="1" ht="15" customHeight="1" x14ac:dyDescent="0.2">
      <c r="A36" s="7"/>
      <c r="B36" s="7"/>
      <c r="C36" s="15"/>
      <c r="D36" s="82"/>
      <c r="E36" s="82"/>
      <c r="F36" s="82"/>
      <c r="G36" s="35"/>
      <c r="H36" s="82"/>
      <c r="I36" s="82"/>
      <c r="J36" s="7"/>
      <c r="K36" s="7"/>
      <c r="L36" s="15"/>
      <c r="M36" s="82"/>
      <c r="N36" s="82"/>
      <c r="O36" s="82"/>
      <c r="P36" s="35"/>
      <c r="Q36" s="82"/>
      <c r="R36" s="82"/>
      <c r="S36" s="7"/>
    </row>
    <row r="37" spans="1:19" s="14" customFormat="1" ht="15" customHeight="1" x14ac:dyDescent="0.2">
      <c r="A37" s="7"/>
      <c r="B37" s="84"/>
      <c r="C37" s="15"/>
      <c r="D37" s="82"/>
      <c r="E37" s="82"/>
      <c r="F37" s="82"/>
      <c r="G37" s="82"/>
      <c r="H37" s="82"/>
      <c r="I37" s="82"/>
      <c r="J37" s="7"/>
      <c r="K37" s="84"/>
      <c r="L37" s="15"/>
      <c r="M37" s="82"/>
      <c r="N37" s="82"/>
      <c r="O37" s="82"/>
      <c r="P37" s="82"/>
      <c r="Q37" s="82"/>
      <c r="R37" s="82"/>
      <c r="S37" s="7"/>
    </row>
    <row r="38" spans="1:19" s="14" customFormat="1" ht="15" customHeight="1" x14ac:dyDescent="0.2">
      <c r="A38" s="7"/>
      <c r="B38" s="7"/>
      <c r="C38" s="15"/>
      <c r="D38" s="82"/>
      <c r="E38" s="82"/>
      <c r="F38" s="82"/>
      <c r="G38" s="82"/>
      <c r="H38" s="82"/>
      <c r="I38" s="82"/>
      <c r="J38" s="7"/>
      <c r="K38" s="7"/>
      <c r="L38" s="15"/>
      <c r="M38" s="82"/>
      <c r="N38" s="82"/>
      <c r="O38" s="82"/>
      <c r="P38" s="82"/>
      <c r="Q38" s="82"/>
      <c r="R38" s="82"/>
      <c r="S38" s="7"/>
    </row>
    <row r="39" spans="1:19" s="14" customFormat="1" ht="15" customHeight="1" x14ac:dyDescent="0.2">
      <c r="A39" s="7"/>
      <c r="B39" s="7"/>
      <c r="C39" s="15"/>
      <c r="D39" s="82"/>
      <c r="E39" s="82"/>
      <c r="F39" s="82"/>
      <c r="G39" s="82"/>
      <c r="H39" s="82"/>
      <c r="I39" s="82"/>
      <c r="J39" s="7"/>
      <c r="K39" s="7"/>
      <c r="L39" s="15"/>
      <c r="M39" s="82"/>
      <c r="N39" s="82"/>
      <c r="O39" s="82"/>
      <c r="P39" s="82"/>
      <c r="Q39" s="82"/>
      <c r="R39" s="82"/>
      <c r="S39" s="7"/>
    </row>
    <row r="40" spans="1:19" s="14" customFormat="1" ht="15" customHeight="1" x14ac:dyDescent="0.2">
      <c r="A40" s="7"/>
      <c r="B40" s="7"/>
      <c r="C40" s="15"/>
      <c r="D40" s="84"/>
      <c r="E40" s="84"/>
      <c r="F40" s="84"/>
      <c r="G40" s="84"/>
      <c r="H40" s="84"/>
      <c r="I40" s="84"/>
      <c r="J40" s="7"/>
      <c r="K40" s="7"/>
      <c r="L40" s="15"/>
      <c r="M40" s="84"/>
      <c r="N40" s="84"/>
      <c r="O40" s="84"/>
      <c r="P40" s="84"/>
      <c r="Q40" s="84"/>
      <c r="R40" s="84"/>
      <c r="S40" s="7"/>
    </row>
    <row r="41" spans="1:19" s="14" customFormat="1" ht="15" customHeight="1" x14ac:dyDescent="0.2">
      <c r="A41" s="7"/>
      <c r="B41" s="7"/>
      <c r="C41" s="15"/>
      <c r="D41" s="35"/>
      <c r="E41" s="35"/>
      <c r="F41" s="35"/>
      <c r="G41" s="35"/>
      <c r="H41" s="35"/>
      <c r="I41" s="35"/>
      <c r="J41" s="7"/>
      <c r="K41" s="60"/>
      <c r="L41" s="60"/>
      <c r="S41" s="7"/>
    </row>
    <row r="42" spans="1:19" s="25" customFormat="1" ht="15" customHeight="1" x14ac:dyDescent="0.2">
      <c r="A42" s="186"/>
      <c r="B42" s="187" t="s">
        <v>593</v>
      </c>
      <c r="C42" s="188"/>
      <c r="D42" s="188"/>
      <c r="E42" s="188"/>
      <c r="F42" s="188"/>
      <c r="G42" s="188"/>
      <c r="H42" s="189"/>
      <c r="I42" s="189"/>
      <c r="J42" s="186"/>
      <c r="S42" s="186"/>
    </row>
    <row r="43" spans="1:19" s="14" customFormat="1" ht="15" customHeight="1" x14ac:dyDescent="0.2">
      <c r="A43" s="7"/>
      <c r="B43" s="7"/>
      <c r="C43" s="7"/>
      <c r="D43" s="84"/>
      <c r="E43" s="84"/>
      <c r="F43" s="84"/>
      <c r="G43" s="84"/>
      <c r="H43" s="84"/>
      <c r="I43" s="84"/>
      <c r="J43" s="7"/>
      <c r="S43" s="7"/>
    </row>
    <row r="44" spans="1:19" s="14" customFormat="1" ht="15" customHeight="1" x14ac:dyDescent="0.2">
      <c r="A44" s="7"/>
      <c r="B44" s="7"/>
      <c r="C44" s="15"/>
      <c r="D44" s="183"/>
      <c r="E44" s="183"/>
      <c r="F44" s="183"/>
      <c r="G44" s="183"/>
      <c r="H44" s="183"/>
      <c r="I44" s="183"/>
      <c r="J44" s="7"/>
      <c r="S44" s="7"/>
    </row>
    <row r="45" spans="1:19" s="14" customFormat="1" ht="15" customHeight="1" x14ac:dyDescent="0.2">
      <c r="A45" s="7"/>
      <c r="B45" s="7"/>
      <c r="C45" s="15"/>
      <c r="D45" s="82"/>
      <c r="E45" s="82"/>
      <c r="F45" s="82"/>
      <c r="G45" s="82"/>
      <c r="H45" s="82"/>
      <c r="I45" s="82"/>
      <c r="J45" s="7"/>
      <c r="S45" s="7"/>
    </row>
    <row r="46" spans="1:19" s="14" customFormat="1" ht="15" customHeight="1" x14ac:dyDescent="0.2">
      <c r="A46" s="7"/>
      <c r="B46" s="7"/>
      <c r="C46" s="15"/>
      <c r="D46" s="82"/>
      <c r="E46" s="82"/>
      <c r="F46" s="82"/>
      <c r="G46" s="82"/>
      <c r="H46" s="82"/>
      <c r="I46" s="82"/>
      <c r="J46" s="7"/>
      <c r="S46" s="7"/>
    </row>
    <row r="47" spans="1:19" s="14" customFormat="1" ht="15" customHeight="1" x14ac:dyDescent="0.2">
      <c r="A47" s="7"/>
      <c r="B47" s="7"/>
      <c r="C47" s="15"/>
      <c r="D47" s="82"/>
      <c r="E47" s="82"/>
      <c r="F47" s="82"/>
      <c r="G47" s="82"/>
      <c r="H47" s="82"/>
      <c r="I47" s="82"/>
      <c r="J47" s="7"/>
      <c r="S47" s="7"/>
    </row>
    <row r="48" spans="1:19" s="14" customFormat="1" ht="15" customHeight="1" x14ac:dyDescent="0.2">
      <c r="A48" s="7"/>
      <c r="B48" s="7"/>
      <c r="C48" s="15"/>
      <c r="D48" s="82"/>
      <c r="E48" s="82"/>
      <c r="F48" s="82"/>
      <c r="G48" s="82"/>
      <c r="H48" s="82"/>
      <c r="I48" s="82"/>
      <c r="J48" s="7"/>
      <c r="S48" s="7"/>
    </row>
    <row r="49" spans="1:20" s="14" customFormat="1" ht="15" customHeight="1" x14ac:dyDescent="0.2">
      <c r="A49" s="7"/>
      <c r="B49" s="7"/>
      <c r="C49" s="15"/>
      <c r="D49" s="82"/>
      <c r="E49" s="82"/>
      <c r="F49" s="82"/>
      <c r="G49" s="82"/>
      <c r="H49" s="82"/>
      <c r="I49" s="82"/>
      <c r="J49" s="7"/>
      <c r="S49" s="7"/>
    </row>
    <row r="50" spans="1:20" s="14" customFormat="1" ht="15" customHeight="1" x14ac:dyDescent="0.2">
      <c r="A50" s="7"/>
      <c r="B50" s="7"/>
      <c r="C50" s="15"/>
      <c r="D50" s="82"/>
      <c r="E50" s="82"/>
      <c r="F50" s="35"/>
      <c r="G50" s="82"/>
      <c r="H50" s="82"/>
      <c r="I50" s="82"/>
      <c r="J50" s="7"/>
      <c r="S50" s="7"/>
    </row>
    <row r="51" spans="1:20" s="14" customFormat="1" ht="15" customHeight="1" x14ac:dyDescent="0.2">
      <c r="A51" s="7"/>
      <c r="B51" s="84"/>
      <c r="C51" s="15"/>
      <c r="D51" s="82"/>
      <c r="E51" s="82"/>
      <c r="F51" s="82"/>
      <c r="G51" s="82"/>
      <c r="H51" s="82"/>
      <c r="I51" s="82"/>
      <c r="J51" s="7"/>
      <c r="S51" s="7"/>
    </row>
    <row r="52" spans="1:20" s="14" customFormat="1" ht="15" customHeight="1" x14ac:dyDescent="0.2">
      <c r="A52" s="7"/>
      <c r="B52" s="7"/>
      <c r="C52" s="15"/>
      <c r="D52" s="82"/>
      <c r="E52" s="82"/>
      <c r="F52" s="82"/>
      <c r="G52" s="82"/>
      <c r="H52" s="82"/>
      <c r="I52" s="82"/>
      <c r="J52" s="7"/>
      <c r="S52" s="7"/>
    </row>
    <row r="53" spans="1:20" s="14" customFormat="1" ht="15" customHeight="1" x14ac:dyDescent="0.2">
      <c r="A53" s="7"/>
      <c r="B53" s="7"/>
      <c r="C53" s="15"/>
      <c r="D53" s="82"/>
      <c r="E53" s="82"/>
      <c r="F53" s="82"/>
      <c r="G53" s="82"/>
      <c r="H53" s="82"/>
      <c r="I53" s="82"/>
      <c r="J53" s="7"/>
      <c r="S53" s="7"/>
    </row>
    <row r="54" spans="1:20" s="14" customFormat="1" ht="15" customHeight="1" x14ac:dyDescent="0.2">
      <c r="A54" s="7"/>
      <c r="B54" s="7"/>
      <c r="C54" s="15"/>
      <c r="D54" s="82"/>
      <c r="E54" s="82"/>
      <c r="F54" s="82"/>
      <c r="G54" s="82"/>
      <c r="H54" s="35"/>
      <c r="I54" s="35"/>
      <c r="J54" s="7"/>
      <c r="S54" s="7"/>
    </row>
    <row r="55" spans="1:20" s="14" customFormat="1" ht="15" customHeight="1" x14ac:dyDescent="0.2">
      <c r="A55" s="7"/>
      <c r="B55" s="7"/>
      <c r="C55" s="15"/>
      <c r="D55" s="82"/>
      <c r="E55" s="82"/>
      <c r="F55" s="82"/>
      <c r="G55" s="35"/>
      <c r="H55" s="82"/>
      <c r="I55" s="82"/>
      <c r="J55" s="7"/>
      <c r="S55" s="7"/>
    </row>
    <row r="56" spans="1:20" s="14" customFormat="1" ht="15" customHeight="1" x14ac:dyDescent="0.2">
      <c r="A56" s="7"/>
      <c r="B56" s="84"/>
      <c r="C56" s="15"/>
      <c r="D56" s="82"/>
      <c r="E56" s="82"/>
      <c r="F56" s="82"/>
      <c r="G56" s="82"/>
      <c r="H56" s="82"/>
      <c r="I56" s="82"/>
      <c r="J56" s="7"/>
      <c r="S56" s="7"/>
    </row>
    <row r="57" spans="1:20" s="14" customFormat="1" ht="15" customHeight="1" x14ac:dyDescent="0.2">
      <c r="A57" s="7"/>
      <c r="B57" s="7"/>
      <c r="C57" s="15"/>
      <c r="D57" s="82"/>
      <c r="E57" s="82"/>
      <c r="F57" s="82"/>
      <c r="G57" s="82"/>
      <c r="H57" s="82"/>
      <c r="I57" s="82"/>
      <c r="J57" s="7"/>
      <c r="S57" s="7"/>
    </row>
    <row r="58" spans="1:20" s="14" customFormat="1" ht="15" customHeight="1" x14ac:dyDescent="0.2">
      <c r="A58" s="7"/>
      <c r="B58" s="7"/>
      <c r="C58" s="15"/>
      <c r="D58" s="82"/>
      <c r="E58" s="82"/>
      <c r="F58" s="82"/>
      <c r="G58" s="82"/>
      <c r="H58" s="82"/>
      <c r="I58" s="82"/>
      <c r="J58" s="7"/>
      <c r="S58" s="7"/>
    </row>
    <row r="59" spans="1:20" s="14" customFormat="1" ht="15" customHeight="1" x14ac:dyDescent="0.2">
      <c r="A59" s="7"/>
      <c r="B59" s="7"/>
      <c r="C59" s="15"/>
      <c r="D59" s="84"/>
      <c r="E59" s="84"/>
      <c r="F59" s="84"/>
      <c r="G59" s="84"/>
      <c r="H59" s="84"/>
      <c r="I59" s="84"/>
      <c r="J59" s="7"/>
      <c r="S59" s="7"/>
    </row>
    <row r="60" spans="1:20" s="14" customFormat="1" ht="15" customHeight="1" x14ac:dyDescent="0.2">
      <c r="A60" s="7"/>
      <c r="B60" s="7"/>
      <c r="C60" s="15"/>
      <c r="D60" s="35"/>
      <c r="E60" s="35"/>
      <c r="F60" s="35"/>
      <c r="G60" s="35"/>
      <c r="H60" s="35"/>
      <c r="I60" s="35"/>
      <c r="J60" s="7"/>
      <c r="K60" s="60"/>
      <c r="L60" s="60"/>
      <c r="S60" s="7"/>
    </row>
    <row r="61" spans="1:20" s="14" customFormat="1" ht="15" customHeight="1" x14ac:dyDescent="0.2">
      <c r="A61" s="7"/>
      <c r="B61" s="7"/>
      <c r="C61" s="15"/>
      <c r="D61" s="35"/>
      <c r="E61" s="35"/>
      <c r="F61" s="35"/>
      <c r="G61" s="35"/>
      <c r="H61" s="35"/>
      <c r="I61" s="35"/>
      <c r="J61" s="7"/>
      <c r="K61" s="60"/>
      <c r="L61" s="60"/>
      <c r="S61" s="7"/>
    </row>
    <row r="62" spans="1:20" s="191" customFormat="1" ht="13.5" customHeight="1" x14ac:dyDescent="0.2">
      <c r="C62" s="191">
        <v>2008</v>
      </c>
      <c r="D62" s="191">
        <v>2009</v>
      </c>
      <c r="E62" s="191">
        <v>2010</v>
      </c>
      <c r="F62" s="191">
        <v>2011</v>
      </c>
      <c r="G62" s="191">
        <v>2012</v>
      </c>
      <c r="H62" s="191">
        <v>2013</v>
      </c>
      <c r="I62" s="191">
        <v>2014</v>
      </c>
      <c r="J62" s="191">
        <v>2015</v>
      </c>
      <c r="K62" s="191">
        <v>2016</v>
      </c>
      <c r="L62" s="191">
        <v>2017</v>
      </c>
      <c r="M62" s="191">
        <v>2018</v>
      </c>
      <c r="N62" s="191">
        <v>2019</v>
      </c>
      <c r="O62" s="191">
        <v>2020</v>
      </c>
      <c r="P62" s="191">
        <v>2021</v>
      </c>
      <c r="Q62" s="191">
        <v>2022</v>
      </c>
      <c r="R62" s="191">
        <v>2023</v>
      </c>
      <c r="S62" s="191">
        <v>2024</v>
      </c>
    </row>
    <row r="63" spans="1:20" s="191" customFormat="1" ht="15" customHeight="1" x14ac:dyDescent="0.2">
      <c r="B63" s="204" t="s">
        <v>567</v>
      </c>
      <c r="C63" s="376" t="e">
        <f>生産性!#REF!</f>
        <v>#REF!</v>
      </c>
      <c r="D63" s="376" t="e">
        <f>生産性!#REF!</f>
        <v>#REF!</v>
      </c>
      <c r="E63" s="376" t="e">
        <f>生産性!#REF!</f>
        <v>#REF!</v>
      </c>
      <c r="F63" s="376" t="e">
        <f>生産性!#REF!</f>
        <v>#REF!</v>
      </c>
      <c r="G63" s="376" t="e">
        <f>生産性!#REF!</f>
        <v>#REF!</v>
      </c>
      <c r="H63" s="376">
        <f>生産性!D17</f>
        <v>29290</v>
      </c>
      <c r="I63" s="376">
        <f>生産性!E17</f>
        <v>32500</v>
      </c>
      <c r="J63" s="376">
        <f>生産性!F17</f>
        <v>30485</v>
      </c>
      <c r="K63" s="376">
        <f>生産性!G17</f>
        <v>29792</v>
      </c>
      <c r="L63" s="376">
        <f>生産性!H17</f>
        <v>31024</v>
      </c>
      <c r="M63" s="376">
        <f>生産性!I17</f>
        <v>30393</v>
      </c>
      <c r="N63" s="376">
        <f>生産性!J17</f>
        <v>23641</v>
      </c>
      <c r="O63" s="376">
        <f>生産性!K17</f>
        <v>23560</v>
      </c>
      <c r="P63" s="376">
        <f>生産性!L17</f>
        <v>22499</v>
      </c>
      <c r="Q63" s="376">
        <f>生産性!M17</f>
        <v>23218</v>
      </c>
      <c r="R63" s="376">
        <f>生産性!N17</f>
        <v>23952</v>
      </c>
      <c r="S63" s="376">
        <f>生産性!O17</f>
        <v>23864</v>
      </c>
      <c r="T63" s="376"/>
    </row>
    <row r="64" spans="1:20" s="191" customFormat="1" ht="10.5" customHeight="1" x14ac:dyDescent="0.2">
      <c r="B64" s="204" t="s">
        <v>586</v>
      </c>
      <c r="C64" s="209" t="e">
        <f>生産性!#REF!</f>
        <v>#REF!</v>
      </c>
      <c r="D64" s="209" t="e">
        <f>生産性!#REF!</f>
        <v>#REF!</v>
      </c>
      <c r="E64" s="209" t="e">
        <f>生産性!#REF!</f>
        <v>#REF!</v>
      </c>
      <c r="F64" s="209" t="e">
        <f>生産性!#REF!</f>
        <v>#REF!</v>
      </c>
      <c r="G64" s="209" t="e">
        <f>生産性!#REF!</f>
        <v>#REF!</v>
      </c>
      <c r="H64" s="209">
        <f>生産性!D8</f>
        <v>47.8</v>
      </c>
      <c r="I64" s="209">
        <f>生産性!E8</f>
        <v>26.1</v>
      </c>
      <c r="J64" s="209">
        <f>生産性!F8</f>
        <v>24</v>
      </c>
      <c r="K64" s="209">
        <f>生産性!G8</f>
        <v>24.3</v>
      </c>
      <c r="L64" s="209">
        <f>生産性!H8</f>
        <v>26.2</v>
      </c>
      <c r="M64" s="209">
        <f>生産性!I8</f>
        <v>30.8</v>
      </c>
      <c r="N64" s="209">
        <f>生産性!J8</f>
        <v>30.4</v>
      </c>
      <c r="O64" s="209">
        <f>生産性!K8</f>
        <v>31.6</v>
      </c>
      <c r="P64" s="209">
        <f>生産性!L8</f>
        <v>31.4</v>
      </c>
      <c r="Q64" s="209">
        <f>生産性!M8</f>
        <v>32.9</v>
      </c>
      <c r="R64" s="209">
        <f>生産性!N8</f>
        <v>33.9</v>
      </c>
      <c r="S64" s="209">
        <f>生産性!O8</f>
        <v>32.4</v>
      </c>
      <c r="T64" s="209"/>
    </row>
    <row r="65" spans="2:20" s="191" customFormat="1" ht="13.5" customHeight="1" x14ac:dyDescent="0.2">
      <c r="B65" s="191" t="s">
        <v>568</v>
      </c>
      <c r="C65" s="394" t="e">
        <f>生産性!#REF!</f>
        <v>#REF!</v>
      </c>
      <c r="D65" s="394" t="e">
        <f>生産性!#REF!</f>
        <v>#REF!</v>
      </c>
      <c r="E65" s="394" t="e">
        <f>生産性!#REF!</f>
        <v>#REF!</v>
      </c>
      <c r="F65" s="394" t="e">
        <f>生産性!#REF!</f>
        <v>#REF!</v>
      </c>
      <c r="G65" s="394" t="e">
        <f>生産性!#REF!</f>
        <v>#REF!</v>
      </c>
      <c r="H65" s="394">
        <f>生産性!D18</f>
        <v>6385</v>
      </c>
      <c r="I65" s="394">
        <f>生産性!E18</f>
        <v>7680</v>
      </c>
      <c r="J65" s="394">
        <f>生産性!F18</f>
        <v>515</v>
      </c>
      <c r="K65" s="394">
        <f>生産性!G18</f>
        <v>8299</v>
      </c>
      <c r="L65" s="394">
        <f>生産性!H18</f>
        <v>9944</v>
      </c>
      <c r="M65" s="394">
        <f>生産性!I18</f>
        <v>10536</v>
      </c>
      <c r="N65" s="394">
        <f>生産性!J18</f>
        <v>8674</v>
      </c>
      <c r="O65" s="394">
        <f>生産性!K18</f>
        <v>9295</v>
      </c>
      <c r="P65" s="394">
        <f>生産性!L18</f>
        <v>9528</v>
      </c>
      <c r="Q65" s="394">
        <f>生産性!M18</f>
        <v>10020</v>
      </c>
      <c r="R65" s="394">
        <f>生産性!N18</f>
        <v>9266</v>
      </c>
      <c r="S65" s="394">
        <f>生産性!O18</f>
        <v>7292</v>
      </c>
      <c r="T65" s="394"/>
    </row>
    <row r="66" spans="2:20" s="191" customFormat="1" ht="10.5" customHeight="1" x14ac:dyDescent="0.2">
      <c r="B66" s="191" t="s">
        <v>594</v>
      </c>
      <c r="C66" s="210" t="e">
        <f>生産性!#REF!</f>
        <v>#REF!</v>
      </c>
      <c r="D66" s="210" t="e">
        <f>生産性!#REF!</f>
        <v>#REF!</v>
      </c>
      <c r="E66" s="210" t="e">
        <f>生産性!#REF!</f>
        <v>#REF!</v>
      </c>
      <c r="F66" s="210" t="e">
        <f>生産性!#REF!</f>
        <v>#REF!</v>
      </c>
      <c r="G66" s="210" t="e">
        <f>生産性!#REF!</f>
        <v>#REF!</v>
      </c>
      <c r="H66" s="210">
        <f>生産性!D9</f>
        <v>10.4</v>
      </c>
      <c r="I66" s="210">
        <f>生産性!E9</f>
        <v>6.1</v>
      </c>
      <c r="J66" s="210">
        <f>生産性!F9</f>
        <v>0.4</v>
      </c>
      <c r="K66" s="210">
        <f>生産性!G9</f>
        <v>6.7</v>
      </c>
      <c r="L66" s="210">
        <f>生産性!H9</f>
        <v>8.4</v>
      </c>
      <c r="M66" s="210">
        <f>生産性!I9</f>
        <v>10.6</v>
      </c>
      <c r="N66" s="210">
        <f>生産性!J9</f>
        <v>11.1</v>
      </c>
      <c r="O66" s="210">
        <f>生産性!K9</f>
        <v>12.4</v>
      </c>
      <c r="P66" s="210">
        <f>生産性!L9</f>
        <v>13.3</v>
      </c>
      <c r="Q66" s="210">
        <f>生産性!M9</f>
        <v>14.2</v>
      </c>
      <c r="R66" s="210">
        <f>生産性!N9</f>
        <v>13.1</v>
      </c>
      <c r="S66" s="210">
        <f>生産性!O9</f>
        <v>9.9</v>
      </c>
      <c r="T66" s="210"/>
    </row>
    <row r="67" spans="2:20" s="191" customFormat="1" ht="13.5" customHeight="1" x14ac:dyDescent="0.2">
      <c r="B67" s="204" t="s">
        <v>569</v>
      </c>
      <c r="C67" s="376" t="e">
        <f>生産性!#REF!</f>
        <v>#REF!</v>
      </c>
      <c r="D67" s="376" t="e">
        <f>生産性!#REF!</f>
        <v>#REF!</v>
      </c>
      <c r="E67" s="376" t="e">
        <f>生産性!#REF!</f>
        <v>#REF!</v>
      </c>
      <c r="F67" s="376" t="e">
        <f>生産性!#REF!</f>
        <v>#REF!</v>
      </c>
      <c r="G67" s="376" t="e">
        <f>生産性!#REF!</f>
        <v>#REF!</v>
      </c>
      <c r="H67" s="376">
        <f>生産性!D19</f>
        <v>2724</v>
      </c>
      <c r="I67" s="376">
        <f>生産性!E19</f>
        <v>3335</v>
      </c>
      <c r="J67" s="376">
        <f>生産性!F19</f>
        <v>-4123</v>
      </c>
      <c r="K67" s="376">
        <f>生産性!G19</f>
        <v>2654</v>
      </c>
      <c r="L67" s="376">
        <f>生産性!H19</f>
        <v>3351</v>
      </c>
      <c r="M67" s="376">
        <f>生産性!I19</f>
        <v>4362</v>
      </c>
      <c r="N67" s="376">
        <f>生産性!J19</f>
        <v>2332</v>
      </c>
      <c r="O67" s="376">
        <f>生産性!K19</f>
        <v>3449</v>
      </c>
      <c r="P67" s="376">
        <f>生産性!L19</f>
        <v>2989</v>
      </c>
      <c r="Q67" s="376">
        <f>生産性!M19</f>
        <v>2916</v>
      </c>
      <c r="R67" s="376">
        <f>生産性!N19</f>
        <v>2183</v>
      </c>
      <c r="S67" s="376">
        <f>生産性!O19</f>
        <v>1024</v>
      </c>
      <c r="T67" s="376"/>
    </row>
    <row r="68" spans="2:20" s="191" customFormat="1" ht="9.6" x14ac:dyDescent="0.2">
      <c r="B68" s="204" t="s">
        <v>595</v>
      </c>
      <c r="C68" s="209" t="e">
        <f>生産性!#REF!</f>
        <v>#REF!</v>
      </c>
      <c r="D68" s="209" t="e">
        <f>生産性!#REF!</f>
        <v>#REF!</v>
      </c>
      <c r="E68" s="209" t="e">
        <f>生産性!#REF!</f>
        <v>#REF!</v>
      </c>
      <c r="F68" s="209" t="e">
        <f>生産性!#REF!</f>
        <v>#REF!</v>
      </c>
      <c r="G68" s="209" t="e">
        <f>生産性!#REF!</f>
        <v>#REF!</v>
      </c>
      <c r="H68" s="209">
        <f>生産性!D10</f>
        <v>4.4000000000000004</v>
      </c>
      <c r="I68" s="209">
        <f>生産性!E10</f>
        <v>2.6</v>
      </c>
      <c r="J68" s="209">
        <f>生産性!F10</f>
        <v>-3.2</v>
      </c>
      <c r="K68" s="209">
        <f>生産性!G10</f>
        <v>2.1</v>
      </c>
      <c r="L68" s="209">
        <f>生産性!H10</f>
        <v>2.8</v>
      </c>
      <c r="M68" s="209">
        <f>生産性!I10</f>
        <v>4.4000000000000004</v>
      </c>
      <c r="N68" s="209">
        <f>生産性!J10</f>
        <v>3</v>
      </c>
      <c r="O68" s="209">
        <f>生産性!K10</f>
        <v>4.5999999999999996</v>
      </c>
      <c r="P68" s="209">
        <f>生産性!L10</f>
        <v>4.0999999999999996</v>
      </c>
      <c r="Q68" s="209">
        <f>生産性!M10</f>
        <v>4.0999999999999996</v>
      </c>
      <c r="R68" s="209">
        <f>生産性!N10</f>
        <v>3</v>
      </c>
      <c r="S68" s="209">
        <f>生産性!O10</f>
        <v>1.3</v>
      </c>
      <c r="T68" s="209"/>
    </row>
    <row r="69" spans="2:20" s="191" customFormat="1" ht="9.6" x14ac:dyDescent="0.2">
      <c r="B69" s="191" t="s">
        <v>570</v>
      </c>
      <c r="C69" s="394" t="e">
        <f>生産性!#REF!</f>
        <v>#REF!</v>
      </c>
      <c r="D69" s="394" t="e">
        <f>生産性!#REF!</f>
        <v>#REF!</v>
      </c>
      <c r="E69" s="394" t="e">
        <f>生産性!#REF!</f>
        <v>#REF!</v>
      </c>
      <c r="F69" s="394" t="e">
        <f>生産性!#REF!</f>
        <v>#REF!</v>
      </c>
      <c r="G69" s="394" t="e">
        <f>生産性!#REF!</f>
        <v>#REF!</v>
      </c>
      <c r="H69" s="394">
        <f>生産性!D20</f>
        <v>2736</v>
      </c>
      <c r="I69" s="394">
        <f>生産性!E20</f>
        <v>3350</v>
      </c>
      <c r="J69" s="394">
        <f>生産性!F20</f>
        <v>-4081</v>
      </c>
      <c r="K69" s="394">
        <f>生産性!G20</f>
        <v>2569</v>
      </c>
      <c r="L69" s="394">
        <f>生産性!H20</f>
        <v>3177</v>
      </c>
      <c r="M69" s="394">
        <f>生産性!I20</f>
        <v>4341</v>
      </c>
      <c r="N69" s="394">
        <f>生産性!J20</f>
        <v>2345</v>
      </c>
      <c r="O69" s="394">
        <f>生産性!K20</f>
        <v>3488</v>
      </c>
      <c r="P69" s="394">
        <f>生産性!L20</f>
        <v>3003</v>
      </c>
      <c r="Q69" s="394">
        <f>生産性!M20</f>
        <v>2943</v>
      </c>
      <c r="R69" s="394">
        <f>生産性!N20</f>
        <v>2223</v>
      </c>
      <c r="S69" s="394">
        <f>生産性!O20</f>
        <v>1072</v>
      </c>
      <c r="T69" s="394"/>
    </row>
    <row r="70" spans="2:20" s="191" customFormat="1" ht="9.6" x14ac:dyDescent="0.2">
      <c r="B70" s="191" t="s">
        <v>596</v>
      </c>
      <c r="C70" s="210" t="e">
        <f>生産性!#REF!</f>
        <v>#REF!</v>
      </c>
      <c r="D70" s="210" t="e">
        <f>生産性!#REF!</f>
        <v>#REF!</v>
      </c>
      <c r="E70" s="210" t="e">
        <f>生産性!#REF!</f>
        <v>#REF!</v>
      </c>
      <c r="F70" s="210" t="e">
        <f>生産性!#REF!</f>
        <v>#REF!</v>
      </c>
      <c r="G70" s="210" t="e">
        <f>生産性!#REF!</f>
        <v>#REF!</v>
      </c>
      <c r="H70" s="210">
        <f>生産性!D11</f>
        <v>4.4000000000000004</v>
      </c>
      <c r="I70" s="210">
        <f>生産性!E11</f>
        <v>2.7</v>
      </c>
      <c r="J70" s="210">
        <f>生産性!F11</f>
        <v>-3.2</v>
      </c>
      <c r="K70" s="210">
        <f>生産性!G11</f>
        <v>2.1</v>
      </c>
      <c r="L70" s="210">
        <f>生産性!H11</f>
        <v>2.6</v>
      </c>
      <c r="M70" s="210">
        <f>生産性!I11</f>
        <v>4.4000000000000004</v>
      </c>
      <c r="N70" s="210">
        <f>生産性!J11</f>
        <v>3</v>
      </c>
      <c r="O70" s="210">
        <f>生産性!K11</f>
        <v>4.5999999999999996</v>
      </c>
      <c r="P70" s="210">
        <f>生産性!L11</f>
        <v>4.2</v>
      </c>
      <c r="Q70" s="210">
        <f>生産性!M11</f>
        <v>4.0999999999999996</v>
      </c>
      <c r="R70" s="210">
        <f>生産性!N11</f>
        <v>3.1</v>
      </c>
      <c r="S70" s="210">
        <f>生産性!O11</f>
        <v>1.4</v>
      </c>
      <c r="T70" s="210"/>
    </row>
    <row r="71" spans="2:20" s="191" customFormat="1" ht="9.6" x14ac:dyDescent="0.2">
      <c r="B71" s="204" t="s">
        <v>571</v>
      </c>
      <c r="C71" s="376" t="e">
        <f>生産性!#REF!</f>
        <v>#REF!</v>
      </c>
      <c r="D71" s="376" t="e">
        <f>生産性!#REF!</f>
        <v>#REF!</v>
      </c>
      <c r="E71" s="376" t="e">
        <f>生産性!#REF!</f>
        <v>#REF!</v>
      </c>
      <c r="F71" s="376" t="e">
        <f>生産性!#REF!</f>
        <v>#REF!</v>
      </c>
      <c r="G71" s="376" t="e">
        <f>生産性!#REF!</f>
        <v>#REF!</v>
      </c>
      <c r="H71" s="376">
        <f>生産性!D21</f>
        <v>1674</v>
      </c>
      <c r="I71" s="376">
        <f>生産性!E21</f>
        <v>1863</v>
      </c>
      <c r="J71" s="376">
        <f>生産性!F21</f>
        <v>-4707</v>
      </c>
      <c r="K71" s="376">
        <f>生産性!G21</f>
        <v>-6094</v>
      </c>
      <c r="L71" s="376">
        <f>生産性!H21</f>
        <v>2366</v>
      </c>
      <c r="M71" s="376">
        <f>生産性!I21</f>
        <v>4315</v>
      </c>
      <c r="N71" s="376">
        <f>生産性!J21</f>
        <v>2034</v>
      </c>
      <c r="O71" s="376">
        <f>生産性!K21</f>
        <v>1099</v>
      </c>
      <c r="P71" s="376">
        <f>生産性!L21</f>
        <v>2460</v>
      </c>
      <c r="Q71" s="376">
        <f>生産性!M21</f>
        <v>2051</v>
      </c>
      <c r="R71" s="376">
        <f>生産性!N21</f>
        <v>1440</v>
      </c>
      <c r="S71" s="376">
        <f>生産性!O21</f>
        <v>603</v>
      </c>
      <c r="T71" s="376"/>
    </row>
    <row r="72" spans="2:20" s="191" customFormat="1" ht="9.6" x14ac:dyDescent="0.2">
      <c r="B72" s="204" t="s">
        <v>597</v>
      </c>
      <c r="C72" s="209" t="e">
        <f>生産性!#REF!</f>
        <v>#REF!</v>
      </c>
      <c r="D72" s="209" t="e">
        <f>生産性!#REF!</f>
        <v>#REF!</v>
      </c>
      <c r="E72" s="209" t="e">
        <f>生産性!#REF!</f>
        <v>#REF!</v>
      </c>
      <c r="F72" s="209" t="e">
        <f>生産性!#REF!</f>
        <v>#REF!</v>
      </c>
      <c r="G72" s="209" t="e">
        <f>生産性!#REF!</f>
        <v>#REF!</v>
      </c>
      <c r="H72" s="209">
        <f>生産性!D12</f>
        <v>2.7</v>
      </c>
      <c r="I72" s="209">
        <f>生産性!E12</f>
        <v>1.5</v>
      </c>
      <c r="J72" s="209">
        <f>生産性!F12</f>
        <v>-3.7</v>
      </c>
      <c r="K72" s="209">
        <f>生産性!G12</f>
        <v>-4.9000000000000004</v>
      </c>
      <c r="L72" s="209">
        <f>生産性!H12</f>
        <v>1.9</v>
      </c>
      <c r="M72" s="209">
        <f>生産性!I12</f>
        <v>4.3</v>
      </c>
      <c r="N72" s="209">
        <f>生産性!J12</f>
        <v>2.6</v>
      </c>
      <c r="O72" s="209">
        <f>生産性!K12</f>
        <v>1.4</v>
      </c>
      <c r="P72" s="209">
        <f>生産性!L12</f>
        <v>3.4</v>
      </c>
      <c r="Q72" s="209">
        <f>生産性!M12</f>
        <v>2.9</v>
      </c>
      <c r="R72" s="209">
        <f>生産性!N12</f>
        <v>2</v>
      </c>
      <c r="S72" s="209">
        <f>生産性!O12</f>
        <v>0.8</v>
      </c>
      <c r="T72" s="209"/>
    </row>
    <row r="73" spans="2:20" s="191" customFormat="1" ht="9.6" x14ac:dyDescent="0.2"/>
    <row r="74" spans="2:20" s="191" customFormat="1" ht="9.6" x14ac:dyDescent="0.2"/>
    <row r="75" spans="2:20" s="191" customFormat="1" ht="9.6" x14ac:dyDescent="0.2"/>
    <row r="76" spans="2:20" s="190" customFormat="1" ht="9.6" x14ac:dyDescent="0.2"/>
    <row r="77" spans="2:20" s="190" customFormat="1" ht="9.6" x14ac:dyDescent="0.2"/>
    <row r="78" spans="2:20" s="190" customFormat="1" ht="9.6" x14ac:dyDescent="0.2"/>
    <row r="79" spans="2:20" s="190" customFormat="1" ht="9.6" x14ac:dyDescent="0.2"/>
    <row r="80" spans="2:20" s="190" customFormat="1" ht="9.6" x14ac:dyDescent="0.2"/>
    <row r="81" s="190" customFormat="1" ht="9.6" x14ac:dyDescent="0.2"/>
    <row r="82" s="190" customFormat="1" ht="9.6" x14ac:dyDescent="0.2"/>
    <row r="83" s="19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5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Normal="100" zoomScaleSheetLayoutView="85" workbookViewId="0">
      <selection activeCell="R43" sqref="R43"/>
    </sheetView>
  </sheetViews>
  <sheetFormatPr defaultColWidth="9" defaultRowHeight="13.2" x14ac:dyDescent="0.2"/>
  <cols>
    <col min="1" max="1" width="2.6640625" style="8" customWidth="1"/>
    <col min="2" max="9" width="8.6640625" style="8" customWidth="1"/>
    <col min="10" max="10" width="5.6640625" style="8" customWidth="1"/>
    <col min="11" max="12" width="8.6640625" style="8" customWidth="1"/>
    <col min="13" max="18" width="9" style="8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186"/>
      <c r="B4" s="187" t="s">
        <v>324</v>
      </c>
      <c r="C4" s="188"/>
      <c r="D4" s="188"/>
      <c r="E4" s="188"/>
      <c r="F4" s="188"/>
      <c r="G4" s="188"/>
      <c r="H4" s="189"/>
      <c r="I4" s="189"/>
      <c r="J4" s="186"/>
      <c r="K4" s="187" t="s">
        <v>325</v>
      </c>
      <c r="L4" s="188"/>
      <c r="M4" s="188"/>
      <c r="N4" s="188"/>
      <c r="O4" s="188"/>
      <c r="P4" s="188"/>
      <c r="Q4" s="189"/>
      <c r="R4" s="189"/>
      <c r="S4" s="186"/>
    </row>
    <row r="5" spans="1:19" s="14" customFormat="1" ht="15" customHeight="1" x14ac:dyDescent="0.2">
      <c r="A5" s="7"/>
      <c r="B5" s="7"/>
      <c r="C5" s="7"/>
      <c r="D5" s="84"/>
      <c r="E5" s="84"/>
      <c r="F5" s="84"/>
      <c r="G5" s="84"/>
      <c r="H5" s="84"/>
      <c r="I5" s="84"/>
      <c r="J5" s="7"/>
      <c r="K5" s="85"/>
      <c r="L5" s="85"/>
      <c r="S5" s="7"/>
    </row>
    <row r="6" spans="1:19" s="14" customFormat="1" ht="15" customHeight="1" x14ac:dyDescent="0.2">
      <c r="A6" s="7"/>
      <c r="B6" s="7"/>
      <c r="C6" s="15"/>
      <c r="D6" s="183"/>
      <c r="E6" s="183"/>
      <c r="F6" s="183"/>
      <c r="G6" s="183"/>
      <c r="H6" s="183"/>
      <c r="I6" s="183"/>
      <c r="J6" s="7"/>
      <c r="K6" s="184"/>
      <c r="L6" s="184"/>
      <c r="S6" s="7"/>
    </row>
    <row r="7" spans="1:19" s="14" customFormat="1" ht="15" customHeight="1" x14ac:dyDescent="0.2">
      <c r="A7" s="7"/>
      <c r="B7" s="7"/>
      <c r="C7" s="15"/>
      <c r="D7" s="82"/>
      <c r="E7" s="82"/>
      <c r="F7" s="82"/>
      <c r="G7" s="82"/>
      <c r="H7" s="82"/>
      <c r="I7" s="82"/>
      <c r="J7" s="7"/>
      <c r="K7" s="83"/>
      <c r="L7" s="83"/>
      <c r="S7" s="7"/>
    </row>
    <row r="8" spans="1:19" s="14" customFormat="1" ht="15" customHeight="1" x14ac:dyDescent="0.2">
      <c r="A8" s="7"/>
      <c r="B8" s="7"/>
      <c r="C8" s="15"/>
      <c r="D8" s="82"/>
      <c r="E8" s="82"/>
      <c r="F8" s="82"/>
      <c r="G8" s="82"/>
      <c r="H8" s="82"/>
      <c r="I8" s="82"/>
      <c r="J8" s="7"/>
      <c r="K8" s="83"/>
      <c r="L8" s="83"/>
      <c r="S8" s="7"/>
    </row>
    <row r="9" spans="1:19" s="14" customFormat="1" ht="15" customHeight="1" x14ac:dyDescent="0.2">
      <c r="A9" s="7"/>
      <c r="B9" s="7"/>
      <c r="C9" s="15"/>
      <c r="D9" s="82"/>
      <c r="E9" s="82"/>
      <c r="F9" s="82"/>
      <c r="G9" s="82"/>
      <c r="H9" s="82"/>
      <c r="I9" s="82"/>
      <c r="J9" s="7"/>
      <c r="K9" s="83"/>
      <c r="L9" s="83"/>
      <c r="S9" s="7"/>
    </row>
    <row r="10" spans="1:19" s="14" customFormat="1" ht="15" customHeight="1" x14ac:dyDescent="0.2">
      <c r="A10" s="7"/>
      <c r="B10" s="7"/>
      <c r="C10" s="15"/>
      <c r="D10" s="82"/>
      <c r="E10" s="82"/>
      <c r="F10" s="82"/>
      <c r="G10" s="82"/>
      <c r="H10" s="82"/>
      <c r="I10" s="82"/>
      <c r="J10" s="7"/>
      <c r="K10" s="83"/>
      <c r="L10" s="83"/>
      <c r="S10" s="7"/>
    </row>
    <row r="11" spans="1:19" s="14" customFormat="1" ht="15" customHeight="1" x14ac:dyDescent="0.2">
      <c r="A11" s="7"/>
      <c r="B11" s="7"/>
      <c r="C11" s="15"/>
      <c r="D11" s="82"/>
      <c r="E11" s="82"/>
      <c r="F11" s="82"/>
      <c r="G11" s="82"/>
      <c r="H11" s="82"/>
      <c r="I11" s="82"/>
      <c r="J11" s="7"/>
      <c r="K11" s="83"/>
      <c r="L11" s="60"/>
      <c r="S11" s="7"/>
    </row>
    <row r="12" spans="1:19" s="14" customFormat="1" ht="15" customHeight="1" x14ac:dyDescent="0.2">
      <c r="A12" s="7"/>
      <c r="B12" s="7"/>
      <c r="C12" s="15"/>
      <c r="D12" s="82"/>
      <c r="E12" s="82"/>
      <c r="F12" s="35"/>
      <c r="G12" s="82"/>
      <c r="H12" s="82"/>
      <c r="I12" s="82"/>
      <c r="J12" s="7"/>
      <c r="K12" s="83"/>
      <c r="L12" s="83"/>
      <c r="M12" s="185"/>
      <c r="S12" s="7"/>
    </row>
    <row r="13" spans="1:19" s="14" customFormat="1" ht="15" customHeight="1" x14ac:dyDescent="0.2">
      <c r="A13" s="7"/>
      <c r="B13" s="84"/>
      <c r="C13" s="15"/>
      <c r="D13" s="82"/>
      <c r="E13" s="82"/>
      <c r="F13" s="82"/>
      <c r="G13" s="82"/>
      <c r="H13" s="82"/>
      <c r="I13" s="82"/>
      <c r="J13" s="7"/>
      <c r="K13" s="83"/>
      <c r="L13" s="83"/>
      <c r="S13" s="7"/>
    </row>
    <row r="14" spans="1:19" s="14" customFormat="1" ht="15" customHeight="1" x14ac:dyDescent="0.2">
      <c r="A14" s="7"/>
      <c r="B14" s="7"/>
      <c r="C14" s="15"/>
      <c r="D14" s="82"/>
      <c r="E14" s="82"/>
      <c r="F14" s="82"/>
      <c r="G14" s="82"/>
      <c r="H14" s="82"/>
      <c r="I14" s="82"/>
      <c r="J14" s="7"/>
      <c r="K14" s="83"/>
      <c r="L14" s="83"/>
      <c r="S14" s="7"/>
    </row>
    <row r="15" spans="1:19" s="14" customFormat="1" ht="15" customHeight="1" x14ac:dyDescent="0.2">
      <c r="A15" s="7"/>
      <c r="B15" s="7"/>
      <c r="C15" s="15"/>
      <c r="D15" s="82"/>
      <c r="E15" s="82"/>
      <c r="F15" s="82"/>
      <c r="G15" s="82"/>
      <c r="H15" s="82"/>
      <c r="I15" s="82"/>
      <c r="J15" s="7"/>
      <c r="K15" s="83"/>
      <c r="L15" s="83"/>
      <c r="S15" s="7"/>
    </row>
    <row r="16" spans="1:19" s="14" customFormat="1" ht="15" customHeight="1" x14ac:dyDescent="0.2">
      <c r="A16" s="7"/>
      <c r="B16" s="7"/>
      <c r="C16" s="15"/>
      <c r="D16" s="82"/>
      <c r="E16" s="82"/>
      <c r="F16" s="82"/>
      <c r="G16" s="82"/>
      <c r="H16" s="35"/>
      <c r="I16" s="35"/>
      <c r="J16" s="7"/>
      <c r="K16" s="60"/>
      <c r="L16" s="60"/>
      <c r="S16" s="7"/>
    </row>
    <row r="17" spans="1:19" s="14" customFormat="1" ht="15" customHeight="1" x14ac:dyDescent="0.2">
      <c r="A17" s="7"/>
      <c r="B17" s="7"/>
      <c r="C17" s="15"/>
      <c r="D17" s="82"/>
      <c r="E17" s="82"/>
      <c r="F17" s="82"/>
      <c r="G17" s="35"/>
      <c r="H17" s="82"/>
      <c r="I17" s="82"/>
      <c r="J17" s="7"/>
      <c r="K17" s="83"/>
      <c r="L17" s="83"/>
      <c r="S17" s="7"/>
    </row>
    <row r="18" spans="1:19" s="14" customFormat="1" ht="15" customHeight="1" x14ac:dyDescent="0.2">
      <c r="A18" s="7"/>
      <c r="B18" s="84"/>
      <c r="C18" s="15"/>
      <c r="D18" s="82"/>
      <c r="E18" s="82"/>
      <c r="F18" s="82"/>
      <c r="G18" s="82"/>
      <c r="H18" s="82"/>
      <c r="I18" s="82"/>
      <c r="J18" s="7"/>
      <c r="K18" s="83"/>
      <c r="L18" s="83"/>
      <c r="S18" s="7"/>
    </row>
    <row r="19" spans="1:19" s="14" customFormat="1" ht="15" customHeight="1" x14ac:dyDescent="0.2">
      <c r="A19" s="7"/>
      <c r="B19" s="7"/>
      <c r="C19" s="15"/>
      <c r="D19" s="82"/>
      <c r="E19" s="82"/>
      <c r="F19" s="82"/>
      <c r="G19" s="82"/>
      <c r="H19" s="82"/>
      <c r="I19" s="82"/>
      <c r="J19" s="7"/>
      <c r="K19" s="83"/>
      <c r="L19" s="83"/>
      <c r="S19" s="7"/>
    </row>
    <row r="20" spans="1:19" s="14" customFormat="1" ht="15" customHeight="1" x14ac:dyDescent="0.2">
      <c r="A20" s="7"/>
      <c r="B20" s="7"/>
      <c r="C20" s="15"/>
      <c r="D20" s="82"/>
      <c r="E20" s="82"/>
      <c r="F20" s="82"/>
      <c r="G20" s="82"/>
      <c r="H20" s="82"/>
      <c r="I20" s="82"/>
      <c r="J20" s="7"/>
      <c r="K20" s="83"/>
      <c r="L20" s="83"/>
      <c r="S20" s="7"/>
    </row>
    <row r="21" spans="1:19" s="14" customFormat="1" ht="15" customHeight="1" x14ac:dyDescent="0.2">
      <c r="A21" s="7"/>
      <c r="B21" s="7"/>
      <c r="C21" s="15"/>
      <c r="D21" s="84"/>
      <c r="E21" s="84"/>
      <c r="F21" s="84"/>
      <c r="G21" s="84"/>
      <c r="H21" s="84"/>
      <c r="I21" s="84"/>
      <c r="J21" s="7"/>
      <c r="K21" s="85"/>
      <c r="L21" s="85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0"/>
      <c r="L22" s="60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0"/>
      <c r="L23" s="60"/>
      <c r="S23" s="7"/>
    </row>
    <row r="24" spans="1:19" s="25" customFormat="1" ht="15" customHeight="1" x14ac:dyDescent="0.2">
      <c r="A24" s="186"/>
      <c r="B24" s="187" t="s">
        <v>326</v>
      </c>
      <c r="C24" s="188"/>
      <c r="D24" s="188"/>
      <c r="E24" s="188"/>
      <c r="F24" s="188"/>
      <c r="G24" s="188"/>
      <c r="H24" s="189"/>
      <c r="I24" s="189"/>
      <c r="J24" s="186"/>
      <c r="K24" s="187" t="s">
        <v>327</v>
      </c>
      <c r="L24" s="188"/>
      <c r="M24" s="188"/>
      <c r="N24" s="188"/>
      <c r="O24" s="188"/>
      <c r="P24" s="188"/>
      <c r="Q24" s="189"/>
      <c r="R24" s="189"/>
      <c r="S24" s="186"/>
    </row>
    <row r="25" spans="1:19" s="14" customFormat="1" ht="15" customHeight="1" x14ac:dyDescent="0.2">
      <c r="A25" s="7"/>
      <c r="B25" s="7"/>
      <c r="C25" s="7"/>
      <c r="D25" s="84"/>
      <c r="E25" s="84"/>
      <c r="F25" s="84"/>
      <c r="G25" s="84"/>
      <c r="H25" s="84"/>
      <c r="I25" s="84"/>
      <c r="J25" s="7"/>
      <c r="K25" s="85"/>
      <c r="L25" s="85"/>
      <c r="S25" s="7"/>
    </row>
    <row r="26" spans="1:19" s="14" customFormat="1" ht="15" customHeight="1" x14ac:dyDescent="0.2">
      <c r="A26" s="7"/>
      <c r="B26" s="7"/>
      <c r="C26" s="15"/>
      <c r="D26" s="183"/>
      <c r="E26" s="183"/>
      <c r="F26" s="183"/>
      <c r="G26" s="183"/>
      <c r="H26" s="183"/>
      <c r="I26" s="183"/>
      <c r="J26" s="7"/>
      <c r="K26" s="184"/>
      <c r="L26" s="184"/>
      <c r="S26" s="7"/>
    </row>
    <row r="27" spans="1:19" s="14" customFormat="1" ht="15" customHeight="1" x14ac:dyDescent="0.2">
      <c r="A27" s="7"/>
      <c r="B27" s="7"/>
      <c r="C27" s="15"/>
      <c r="D27" s="82"/>
      <c r="E27" s="82"/>
      <c r="F27" s="82"/>
      <c r="G27" s="82"/>
      <c r="H27" s="82"/>
      <c r="I27" s="82"/>
      <c r="J27" s="7"/>
      <c r="K27" s="83"/>
      <c r="L27" s="83"/>
      <c r="S27" s="7"/>
    </row>
    <row r="28" spans="1:19" s="14" customFormat="1" ht="15" customHeight="1" x14ac:dyDescent="0.2">
      <c r="A28" s="7"/>
      <c r="B28" s="7"/>
      <c r="C28" s="15"/>
      <c r="D28" s="82"/>
      <c r="E28" s="82"/>
      <c r="F28" s="82"/>
      <c r="G28" s="82"/>
      <c r="H28" s="82"/>
      <c r="I28" s="82"/>
      <c r="J28" s="7"/>
      <c r="K28" s="83"/>
      <c r="L28" s="83"/>
      <c r="S28" s="7"/>
    </row>
    <row r="29" spans="1:19" s="14" customFormat="1" ht="15" customHeight="1" x14ac:dyDescent="0.2">
      <c r="A29" s="7"/>
      <c r="B29" s="7"/>
      <c r="C29" s="15"/>
      <c r="D29" s="82"/>
      <c r="E29" s="82"/>
      <c r="F29" s="82"/>
      <c r="G29" s="82"/>
      <c r="H29" s="82"/>
      <c r="I29" s="82"/>
      <c r="J29" s="7"/>
      <c r="K29" s="83"/>
      <c r="L29" s="83"/>
      <c r="S29" s="7"/>
    </row>
    <row r="30" spans="1:19" s="14" customFormat="1" ht="15" customHeight="1" x14ac:dyDescent="0.2">
      <c r="A30" s="7"/>
      <c r="B30" s="7"/>
      <c r="C30" s="15"/>
      <c r="D30" s="82"/>
      <c r="E30" s="82"/>
      <c r="F30" s="82"/>
      <c r="G30" s="82"/>
      <c r="H30" s="82"/>
      <c r="I30" s="82"/>
      <c r="J30" s="7"/>
      <c r="K30" s="83"/>
      <c r="L30" s="83"/>
      <c r="S30" s="7"/>
    </row>
    <row r="31" spans="1:19" s="14" customFormat="1" ht="15" customHeight="1" x14ac:dyDescent="0.2">
      <c r="A31" s="7"/>
      <c r="B31" s="7"/>
      <c r="C31" s="15"/>
      <c r="D31" s="82"/>
      <c r="E31" s="82"/>
      <c r="F31" s="82"/>
      <c r="G31" s="82"/>
      <c r="H31" s="82"/>
      <c r="I31" s="82"/>
      <c r="J31" s="7"/>
      <c r="K31" s="83"/>
      <c r="L31" s="60"/>
      <c r="S31" s="7"/>
    </row>
    <row r="32" spans="1:19" s="14" customFormat="1" ht="15" customHeight="1" x14ac:dyDescent="0.2">
      <c r="A32" s="7"/>
      <c r="B32" s="7"/>
      <c r="C32" s="15"/>
      <c r="D32" s="82"/>
      <c r="E32" s="82"/>
      <c r="F32" s="35"/>
      <c r="G32" s="82"/>
      <c r="H32" s="82"/>
      <c r="I32" s="82"/>
      <c r="J32" s="7"/>
      <c r="K32" s="83"/>
      <c r="L32" s="83"/>
      <c r="M32" s="185"/>
      <c r="S32" s="7"/>
    </row>
    <row r="33" spans="1:19" s="14" customFormat="1" ht="15" customHeight="1" x14ac:dyDescent="0.2">
      <c r="A33" s="7"/>
      <c r="B33" s="84"/>
      <c r="C33" s="15"/>
      <c r="D33" s="82"/>
      <c r="E33" s="82"/>
      <c r="F33" s="82"/>
      <c r="G33" s="82"/>
      <c r="H33" s="82"/>
      <c r="I33" s="82"/>
      <c r="J33" s="7"/>
      <c r="K33" s="83"/>
      <c r="L33" s="83"/>
      <c r="S33" s="7"/>
    </row>
    <row r="34" spans="1:19" s="14" customFormat="1" ht="15" customHeight="1" x14ac:dyDescent="0.2">
      <c r="A34" s="7"/>
      <c r="B34" s="7"/>
      <c r="C34" s="15"/>
      <c r="D34" s="82"/>
      <c r="E34" s="82"/>
      <c r="F34" s="82"/>
      <c r="G34" s="82"/>
      <c r="H34" s="82"/>
      <c r="I34" s="82"/>
      <c r="J34" s="7"/>
      <c r="K34" s="83"/>
      <c r="L34" s="83"/>
      <c r="S34" s="7"/>
    </row>
    <row r="35" spans="1:19" s="14" customFormat="1" ht="15" customHeight="1" x14ac:dyDescent="0.2">
      <c r="A35" s="7"/>
      <c r="B35" s="7"/>
      <c r="C35" s="15"/>
      <c r="D35" s="82"/>
      <c r="E35" s="82"/>
      <c r="F35" s="82"/>
      <c r="G35" s="82"/>
      <c r="H35" s="82"/>
      <c r="I35" s="82"/>
      <c r="J35" s="7"/>
      <c r="K35" s="83"/>
      <c r="L35" s="83"/>
      <c r="S35" s="7"/>
    </row>
    <row r="36" spans="1:19" s="14" customFormat="1" ht="15" customHeight="1" x14ac:dyDescent="0.2">
      <c r="A36" s="7"/>
      <c r="B36" s="7"/>
      <c r="C36" s="15"/>
      <c r="D36" s="82"/>
      <c r="E36" s="82"/>
      <c r="F36" s="82"/>
      <c r="G36" s="82"/>
      <c r="H36" s="35"/>
      <c r="I36" s="35"/>
      <c r="J36" s="7"/>
      <c r="K36" s="60"/>
      <c r="L36" s="60"/>
      <c r="S36" s="7"/>
    </row>
    <row r="37" spans="1:19" s="14" customFormat="1" ht="15" customHeight="1" x14ac:dyDescent="0.2">
      <c r="A37" s="7"/>
      <c r="B37" s="7"/>
      <c r="C37" s="15"/>
      <c r="D37" s="82"/>
      <c r="E37" s="82"/>
      <c r="F37" s="82"/>
      <c r="G37" s="35"/>
      <c r="H37" s="82"/>
      <c r="I37" s="82"/>
      <c r="J37" s="7"/>
      <c r="K37" s="83"/>
      <c r="L37" s="83"/>
      <c r="S37" s="7"/>
    </row>
    <row r="38" spans="1:19" s="14" customFormat="1" ht="15" customHeight="1" x14ac:dyDescent="0.2">
      <c r="A38" s="7"/>
      <c r="B38" s="84"/>
      <c r="C38" s="15"/>
      <c r="D38" s="82"/>
      <c r="E38" s="82"/>
      <c r="F38" s="82"/>
      <c r="G38" s="82"/>
      <c r="H38" s="82"/>
      <c r="I38" s="82"/>
      <c r="J38" s="7"/>
      <c r="K38" s="83"/>
      <c r="L38" s="83"/>
      <c r="S38" s="7"/>
    </row>
    <row r="39" spans="1:19" s="14" customFormat="1" ht="15" customHeight="1" x14ac:dyDescent="0.2">
      <c r="A39" s="7"/>
      <c r="B39" s="7"/>
      <c r="C39" s="15"/>
      <c r="D39" s="82"/>
      <c r="E39" s="82"/>
      <c r="F39" s="82"/>
      <c r="G39" s="82"/>
      <c r="H39" s="82"/>
      <c r="I39" s="82"/>
      <c r="J39" s="7"/>
      <c r="K39" s="83"/>
      <c r="L39" s="83"/>
      <c r="S39" s="7"/>
    </row>
    <row r="40" spans="1:19" s="14" customFormat="1" ht="15" customHeight="1" x14ac:dyDescent="0.2">
      <c r="A40" s="7"/>
      <c r="B40" s="7"/>
      <c r="C40" s="15"/>
      <c r="D40" s="82"/>
      <c r="E40" s="82"/>
      <c r="F40" s="82"/>
      <c r="G40" s="82"/>
      <c r="H40" s="82"/>
      <c r="I40" s="82"/>
      <c r="J40" s="7"/>
      <c r="K40" s="83"/>
      <c r="L40" s="83"/>
      <c r="S40" s="7"/>
    </row>
    <row r="41" spans="1:19" s="14" customFormat="1" ht="15" customHeight="1" x14ac:dyDescent="0.2">
      <c r="A41" s="7"/>
      <c r="B41" s="7"/>
      <c r="C41" s="15"/>
      <c r="D41" s="84"/>
      <c r="E41" s="84"/>
      <c r="F41" s="84"/>
      <c r="G41" s="84"/>
      <c r="H41" s="84"/>
      <c r="I41" s="84"/>
      <c r="J41" s="7"/>
      <c r="K41" s="85"/>
      <c r="L41" s="85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0"/>
      <c r="L42" s="60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0"/>
      <c r="L43" s="60"/>
      <c r="S43" s="7"/>
    </row>
    <row r="44" spans="1:19" s="14" customFormat="1" ht="15" customHeight="1" x14ac:dyDescent="0.2">
      <c r="A44" s="7"/>
      <c r="B44" s="7"/>
      <c r="C44" s="15"/>
      <c r="D44" s="35"/>
      <c r="E44" s="35"/>
      <c r="F44" s="35"/>
      <c r="G44" s="35"/>
      <c r="H44" s="35"/>
      <c r="I44" s="35"/>
      <c r="J44" s="7"/>
      <c r="K44" s="60"/>
      <c r="L44" s="60"/>
      <c r="S44" s="7"/>
    </row>
    <row r="45" spans="1:19" ht="10.5" customHeight="1" x14ac:dyDescent="0.2">
      <c r="B45" s="34"/>
    </row>
    <row r="46" spans="1:19" s="14" customFormat="1" ht="10.5" customHeight="1" x14ac:dyDescent="0.2">
      <c r="B46" s="34"/>
    </row>
    <row r="47" spans="1:19" s="14" customFormat="1" ht="13.5" customHeight="1" x14ac:dyDescent="0.2"/>
    <row r="48" spans="1:19" s="14" customFormat="1" ht="13.5" customHeight="1" x14ac:dyDescent="0.2"/>
    <row r="49" spans="1:19" s="14" customFormat="1" ht="13.5" customHeight="1" x14ac:dyDescent="0.2"/>
    <row r="50" spans="1:19" s="14" customFormat="1" ht="9.6" x14ac:dyDescent="0.2"/>
    <row r="51" spans="1:19" s="14" customFormat="1" ht="9.6" x14ac:dyDescent="0.2"/>
    <row r="52" spans="1:19" s="14" customFormat="1" ht="9.6" x14ac:dyDescent="0.2"/>
    <row r="53" spans="1:19" s="14" customFormat="1" ht="9.6" x14ac:dyDescent="0.2"/>
    <row r="54" spans="1:19" s="14" customFormat="1" ht="9.6" x14ac:dyDescent="0.2"/>
    <row r="55" spans="1:19" s="14" customFormat="1" ht="9.6" x14ac:dyDescent="0.2"/>
    <row r="56" spans="1:19" s="14" customFormat="1" ht="9.6" x14ac:dyDescent="0.2"/>
    <row r="57" spans="1:19" s="14" customFormat="1" ht="10.8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S57" s="25"/>
    </row>
    <row r="58" spans="1:19" s="25" customFormat="1" ht="10.8" x14ac:dyDescent="0.2"/>
    <row r="59" spans="1:19" s="25" customFormat="1" ht="10.8" x14ac:dyDescent="0.2"/>
    <row r="60" spans="1:19" s="25" customFormat="1" ht="10.8" x14ac:dyDescent="0.2"/>
    <row r="61" spans="1:19" s="25" customFormat="1" ht="10.8" x14ac:dyDescent="0.2"/>
    <row r="62" spans="1:19" s="25" customForma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S62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S65"/>
  <sheetViews>
    <sheetView showGridLines="0" view="pageBreakPreview" zoomScaleNormal="100" zoomScaleSheetLayoutView="100" workbookViewId="0">
      <selection activeCell="P52" sqref="P52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186"/>
      <c r="B4" s="187" t="s">
        <v>329</v>
      </c>
      <c r="C4" s="188"/>
      <c r="D4" s="188"/>
      <c r="E4" s="188"/>
      <c r="F4" s="188"/>
      <c r="G4" s="188"/>
      <c r="H4" s="189"/>
      <c r="I4" s="189"/>
      <c r="J4" s="186"/>
      <c r="K4" s="187" t="s">
        <v>330</v>
      </c>
      <c r="L4" s="188"/>
      <c r="M4" s="188"/>
      <c r="N4" s="188"/>
      <c r="O4" s="188"/>
      <c r="P4" s="188"/>
      <c r="Q4" s="189"/>
      <c r="R4" s="189"/>
      <c r="S4" s="186"/>
    </row>
    <row r="5" spans="1:19" s="14" customFormat="1" ht="15" customHeight="1" x14ac:dyDescent="0.2">
      <c r="A5" s="7"/>
      <c r="B5" s="7"/>
      <c r="C5" s="7"/>
      <c r="D5" s="84"/>
      <c r="E5" s="84"/>
      <c r="F5" s="84"/>
      <c r="G5" s="84"/>
      <c r="H5" s="84"/>
      <c r="I5" s="84"/>
      <c r="J5" s="7"/>
      <c r="K5" s="85"/>
      <c r="L5" s="85"/>
      <c r="S5" s="7"/>
    </row>
    <row r="6" spans="1:19" s="14" customFormat="1" ht="15" customHeight="1" x14ac:dyDescent="0.2">
      <c r="A6" s="7"/>
      <c r="B6" s="7"/>
      <c r="C6" s="15"/>
      <c r="D6" s="183"/>
      <c r="E6" s="183"/>
      <c r="F6" s="183"/>
      <c r="G6" s="183"/>
      <c r="H6" s="183"/>
      <c r="I6" s="183"/>
      <c r="J6" s="7"/>
      <c r="K6" s="184"/>
      <c r="L6" s="184"/>
      <c r="S6" s="7"/>
    </row>
    <row r="7" spans="1:19" s="14" customFormat="1" ht="15" customHeight="1" x14ac:dyDescent="0.2">
      <c r="A7" s="7"/>
      <c r="B7" s="7"/>
      <c r="C7" s="15"/>
      <c r="D7" s="82"/>
      <c r="E7" s="82"/>
      <c r="F7" s="82"/>
      <c r="G7" s="82"/>
      <c r="H7" s="82"/>
      <c r="I7" s="82"/>
      <c r="J7" s="7"/>
      <c r="K7" s="83"/>
      <c r="L7" s="83"/>
      <c r="S7" s="7"/>
    </row>
    <row r="8" spans="1:19" s="14" customFormat="1" ht="15" customHeight="1" x14ac:dyDescent="0.2">
      <c r="A8" s="7"/>
      <c r="B8" s="7"/>
      <c r="C8" s="15"/>
      <c r="D8" s="82"/>
      <c r="E8" s="82"/>
      <c r="F8" s="82"/>
      <c r="G8" s="82"/>
      <c r="H8" s="82"/>
      <c r="I8" s="82"/>
      <c r="J8" s="7"/>
      <c r="K8" s="83"/>
      <c r="L8" s="83"/>
      <c r="S8" s="7"/>
    </row>
    <row r="9" spans="1:19" s="14" customFormat="1" ht="15" customHeight="1" x14ac:dyDescent="0.2">
      <c r="A9" s="7"/>
      <c r="B9" s="7"/>
      <c r="C9" s="15"/>
      <c r="D9" s="82"/>
      <c r="E9" s="82"/>
      <c r="F9" s="82"/>
      <c r="G9" s="82"/>
      <c r="H9" s="82"/>
      <c r="I9" s="82"/>
      <c r="J9" s="7"/>
      <c r="K9" s="83"/>
      <c r="L9" s="83"/>
      <c r="S9" s="7"/>
    </row>
    <row r="10" spans="1:19" s="14" customFormat="1" ht="15" customHeight="1" x14ac:dyDescent="0.2">
      <c r="A10" s="7"/>
      <c r="B10" s="7"/>
      <c r="C10" s="15"/>
      <c r="D10" s="82"/>
      <c r="E10" s="82"/>
      <c r="F10" s="82"/>
      <c r="G10" s="82"/>
      <c r="H10" s="82"/>
      <c r="I10" s="82"/>
      <c r="J10" s="7"/>
      <c r="K10" s="83"/>
      <c r="L10" s="83"/>
      <c r="S10" s="7"/>
    </row>
    <row r="11" spans="1:19" s="14" customFormat="1" ht="15" customHeight="1" x14ac:dyDescent="0.2">
      <c r="A11" s="7"/>
      <c r="B11" s="7"/>
      <c r="C11" s="15"/>
      <c r="D11" s="82"/>
      <c r="E11" s="82"/>
      <c r="F11" s="82"/>
      <c r="G11" s="82"/>
      <c r="H11" s="82"/>
      <c r="I11" s="82"/>
      <c r="J11" s="7"/>
      <c r="K11" s="83"/>
      <c r="L11" s="60"/>
      <c r="S11" s="7"/>
    </row>
    <row r="12" spans="1:19" s="14" customFormat="1" ht="15" customHeight="1" x14ac:dyDescent="0.2">
      <c r="A12" s="7"/>
      <c r="B12" s="7"/>
      <c r="C12" s="15"/>
      <c r="D12" s="82"/>
      <c r="E12" s="82"/>
      <c r="F12" s="35"/>
      <c r="G12" s="82"/>
      <c r="H12" s="82"/>
      <c r="I12" s="82"/>
      <c r="J12" s="7"/>
      <c r="K12" s="83"/>
      <c r="L12" s="83"/>
      <c r="M12" s="185"/>
      <c r="S12" s="7"/>
    </row>
    <row r="13" spans="1:19" s="14" customFormat="1" ht="15" customHeight="1" x14ac:dyDescent="0.2">
      <c r="A13" s="7"/>
      <c r="B13" s="84"/>
      <c r="C13" s="15"/>
      <c r="D13" s="82"/>
      <c r="E13" s="82"/>
      <c r="F13" s="82"/>
      <c r="G13" s="82"/>
      <c r="H13" s="82"/>
      <c r="I13" s="82"/>
      <c r="J13" s="7"/>
      <c r="K13" s="83"/>
      <c r="L13" s="83"/>
      <c r="S13" s="7"/>
    </row>
    <row r="14" spans="1:19" s="14" customFormat="1" ht="15" customHeight="1" x14ac:dyDescent="0.2">
      <c r="A14" s="7"/>
      <c r="B14" s="7"/>
      <c r="C14" s="15"/>
      <c r="D14" s="82"/>
      <c r="E14" s="82"/>
      <c r="F14" s="82"/>
      <c r="G14" s="82"/>
      <c r="H14" s="82"/>
      <c r="I14" s="82"/>
      <c r="J14" s="7"/>
      <c r="K14" s="83"/>
      <c r="L14" s="83"/>
      <c r="S14" s="7"/>
    </row>
    <row r="15" spans="1:19" s="14" customFormat="1" ht="15" customHeight="1" x14ac:dyDescent="0.2">
      <c r="A15" s="7"/>
      <c r="B15" s="7"/>
      <c r="C15" s="15"/>
      <c r="D15" s="82"/>
      <c r="E15" s="82"/>
      <c r="F15" s="82"/>
      <c r="G15" s="82"/>
      <c r="H15" s="82"/>
      <c r="I15" s="82"/>
      <c r="J15" s="7"/>
      <c r="K15" s="83"/>
      <c r="L15" s="83"/>
      <c r="S15" s="7"/>
    </row>
    <row r="16" spans="1:19" s="14" customFormat="1" ht="15" customHeight="1" x14ac:dyDescent="0.2">
      <c r="A16" s="7"/>
      <c r="B16" s="7"/>
      <c r="C16" s="15"/>
      <c r="D16" s="82"/>
      <c r="E16" s="82"/>
      <c r="F16" s="82"/>
      <c r="G16" s="82"/>
      <c r="H16" s="35"/>
      <c r="I16" s="35"/>
      <c r="J16" s="7"/>
      <c r="K16" s="60"/>
      <c r="L16" s="60"/>
      <c r="S16" s="7"/>
    </row>
    <row r="17" spans="1:19" s="14" customFormat="1" ht="15" customHeight="1" x14ac:dyDescent="0.2">
      <c r="A17" s="7"/>
      <c r="B17" s="7"/>
      <c r="C17" s="15"/>
      <c r="D17" s="82"/>
      <c r="E17" s="82"/>
      <c r="F17" s="82"/>
      <c r="G17" s="35"/>
      <c r="H17" s="82"/>
      <c r="I17" s="82"/>
      <c r="J17" s="7"/>
      <c r="K17" s="83"/>
      <c r="L17" s="83"/>
      <c r="S17" s="7"/>
    </row>
    <row r="18" spans="1:19" s="14" customFormat="1" ht="15" customHeight="1" x14ac:dyDescent="0.2">
      <c r="A18" s="7"/>
      <c r="B18" s="84"/>
      <c r="C18" s="15"/>
      <c r="D18" s="82"/>
      <c r="E18" s="82"/>
      <c r="F18" s="82"/>
      <c r="G18" s="82"/>
      <c r="H18" s="82"/>
      <c r="I18" s="82"/>
      <c r="J18" s="7"/>
      <c r="K18" s="83"/>
      <c r="L18" s="83"/>
      <c r="S18" s="7"/>
    </row>
    <row r="19" spans="1:19" s="14" customFormat="1" ht="15" customHeight="1" x14ac:dyDescent="0.2">
      <c r="A19" s="7"/>
      <c r="B19" s="7"/>
      <c r="C19" s="15"/>
      <c r="D19" s="82"/>
      <c r="E19" s="82"/>
      <c r="F19" s="82"/>
      <c r="G19" s="82"/>
      <c r="H19" s="82"/>
      <c r="I19" s="82"/>
      <c r="J19" s="7"/>
      <c r="K19" s="83"/>
      <c r="L19" s="83"/>
      <c r="S19" s="7"/>
    </row>
    <row r="20" spans="1:19" s="14" customFormat="1" ht="15" customHeight="1" x14ac:dyDescent="0.2">
      <c r="A20" s="7"/>
      <c r="B20" s="7"/>
      <c r="C20" s="15"/>
      <c r="D20" s="82"/>
      <c r="E20" s="82"/>
      <c r="F20" s="82"/>
      <c r="G20" s="82"/>
      <c r="H20" s="82"/>
      <c r="I20" s="82"/>
      <c r="J20" s="7"/>
      <c r="K20" s="83"/>
      <c r="L20" s="83"/>
      <c r="S20" s="7"/>
    </row>
    <row r="21" spans="1:19" s="14" customFormat="1" ht="15" customHeight="1" x14ac:dyDescent="0.2">
      <c r="A21" s="7"/>
      <c r="B21" s="7"/>
      <c r="C21" s="15"/>
      <c r="D21" s="84"/>
      <c r="E21" s="84"/>
      <c r="F21" s="84"/>
      <c r="G21" s="84"/>
      <c r="H21" s="84"/>
      <c r="I21" s="84"/>
      <c r="J21" s="7"/>
      <c r="K21" s="85"/>
      <c r="L21" s="85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0"/>
      <c r="L22" s="60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0"/>
      <c r="L23" s="60"/>
      <c r="S23" s="7"/>
    </row>
    <row r="24" spans="1:19" s="25" customFormat="1" ht="15" customHeight="1" x14ac:dyDescent="0.2">
      <c r="A24" s="186"/>
      <c r="B24" s="187" t="s">
        <v>331</v>
      </c>
      <c r="C24" s="188"/>
      <c r="D24" s="188"/>
      <c r="E24" s="188"/>
      <c r="F24" s="188"/>
      <c r="G24" s="188"/>
      <c r="H24" s="189"/>
      <c r="I24" s="189"/>
      <c r="J24" s="186"/>
      <c r="K24" s="187" t="s">
        <v>332</v>
      </c>
      <c r="L24" s="188"/>
      <c r="M24" s="188"/>
      <c r="N24" s="188"/>
      <c r="O24" s="188"/>
      <c r="P24" s="188"/>
      <c r="Q24" s="189"/>
      <c r="R24" s="189"/>
      <c r="S24" s="186"/>
    </row>
    <row r="25" spans="1:19" s="14" customFormat="1" ht="15" customHeight="1" x14ac:dyDescent="0.2">
      <c r="A25" s="7"/>
      <c r="B25" s="7"/>
      <c r="C25" s="7"/>
      <c r="D25" s="84"/>
      <c r="E25" s="84"/>
      <c r="F25" s="84"/>
      <c r="G25" s="84"/>
      <c r="H25" s="84"/>
      <c r="I25" s="84"/>
      <c r="J25" s="7"/>
      <c r="K25" s="85"/>
      <c r="L25" s="85"/>
      <c r="S25" s="7"/>
    </row>
    <row r="26" spans="1:19" s="14" customFormat="1" ht="15" customHeight="1" x14ac:dyDescent="0.2">
      <c r="A26" s="7"/>
      <c r="B26" s="193"/>
      <c r="C26" s="194"/>
      <c r="D26" s="195"/>
      <c r="E26" s="195"/>
      <c r="F26" s="195"/>
      <c r="G26" s="195"/>
      <c r="H26" s="195"/>
      <c r="I26" s="195"/>
      <c r="J26" s="7"/>
      <c r="K26" s="196"/>
      <c r="L26" s="196"/>
      <c r="M26" s="197"/>
      <c r="N26" s="197"/>
      <c r="O26" s="197"/>
      <c r="P26" s="197"/>
      <c r="Q26" s="197"/>
      <c r="R26" s="197"/>
      <c r="S26" s="7"/>
    </row>
    <row r="27" spans="1:19" s="14" customFormat="1" ht="15" customHeight="1" x14ac:dyDescent="0.2">
      <c r="A27" s="7"/>
      <c r="B27" s="193"/>
      <c r="C27" s="194"/>
      <c r="D27" s="198"/>
      <c r="E27" s="198"/>
      <c r="F27" s="198"/>
      <c r="G27" s="198"/>
      <c r="H27" s="198"/>
      <c r="I27" s="198"/>
      <c r="J27" s="7"/>
      <c r="K27" s="199"/>
      <c r="L27" s="199"/>
      <c r="M27" s="197"/>
      <c r="N27" s="197"/>
      <c r="O27" s="197"/>
      <c r="P27" s="197"/>
      <c r="Q27" s="197"/>
      <c r="R27" s="197"/>
      <c r="S27" s="7"/>
    </row>
    <row r="28" spans="1:19" s="14" customFormat="1" ht="15" customHeight="1" x14ac:dyDescent="0.2">
      <c r="A28" s="7"/>
      <c r="B28" s="193"/>
      <c r="C28" s="194"/>
      <c r="D28" s="198"/>
      <c r="E28" s="198"/>
      <c r="F28" s="198"/>
      <c r="G28" s="198"/>
      <c r="H28" s="198"/>
      <c r="I28" s="198"/>
      <c r="J28" s="7"/>
      <c r="K28" s="199"/>
      <c r="L28" s="199"/>
      <c r="M28" s="197"/>
      <c r="N28" s="197"/>
      <c r="O28" s="197"/>
      <c r="P28" s="197"/>
      <c r="Q28" s="197"/>
      <c r="R28" s="197"/>
      <c r="S28" s="7"/>
    </row>
    <row r="29" spans="1:19" s="14" customFormat="1" ht="15" customHeight="1" x14ac:dyDescent="0.2">
      <c r="A29" s="7"/>
      <c r="B29" s="193"/>
      <c r="C29" s="194"/>
      <c r="D29" s="198"/>
      <c r="E29" s="198"/>
      <c r="F29" s="198"/>
      <c r="G29" s="198"/>
      <c r="H29" s="198"/>
      <c r="I29" s="198"/>
      <c r="J29" s="7"/>
      <c r="K29" s="199"/>
      <c r="L29" s="199"/>
      <c r="M29" s="197"/>
      <c r="N29" s="197"/>
      <c r="O29" s="197"/>
      <c r="P29" s="197"/>
      <c r="Q29" s="197"/>
      <c r="R29" s="197"/>
      <c r="S29" s="7"/>
    </row>
    <row r="30" spans="1:19" s="14" customFormat="1" ht="15" customHeight="1" x14ac:dyDescent="0.2">
      <c r="A30" s="7"/>
      <c r="B30" s="193"/>
      <c r="C30" s="194"/>
      <c r="D30" s="198"/>
      <c r="E30" s="198"/>
      <c r="F30" s="198"/>
      <c r="G30" s="198"/>
      <c r="H30" s="198"/>
      <c r="I30" s="198"/>
      <c r="J30" s="7"/>
      <c r="K30" s="199"/>
      <c r="L30" s="199"/>
      <c r="M30" s="197"/>
      <c r="N30" s="197"/>
      <c r="O30" s="197"/>
      <c r="P30" s="197"/>
      <c r="Q30" s="197"/>
      <c r="R30" s="197"/>
      <c r="S30" s="7"/>
    </row>
    <row r="31" spans="1:19" s="14" customFormat="1" ht="15" customHeight="1" x14ac:dyDescent="0.2">
      <c r="A31" s="7"/>
      <c r="B31" s="193"/>
      <c r="C31" s="194"/>
      <c r="D31" s="198"/>
      <c r="E31" s="198"/>
      <c r="F31" s="198"/>
      <c r="G31" s="198"/>
      <c r="H31" s="198"/>
      <c r="I31" s="198"/>
      <c r="J31" s="7"/>
      <c r="K31" s="199"/>
      <c r="L31" s="200"/>
      <c r="M31" s="197"/>
      <c r="N31" s="197"/>
      <c r="O31" s="197"/>
      <c r="P31" s="197"/>
      <c r="Q31" s="197"/>
      <c r="R31" s="197"/>
      <c r="S31" s="7"/>
    </row>
    <row r="32" spans="1:19" s="14" customFormat="1" ht="15" customHeight="1" x14ac:dyDescent="0.2">
      <c r="A32" s="7"/>
      <c r="B32" s="193"/>
      <c r="C32" s="194"/>
      <c r="D32" s="198"/>
      <c r="E32" s="198"/>
      <c r="F32" s="201"/>
      <c r="G32" s="198"/>
      <c r="H32" s="198"/>
      <c r="I32" s="198"/>
      <c r="J32" s="7"/>
      <c r="K32" s="199"/>
      <c r="L32" s="199"/>
      <c r="M32" s="202"/>
      <c r="N32" s="197"/>
      <c r="O32" s="197"/>
      <c r="P32" s="197"/>
      <c r="Q32" s="197"/>
      <c r="R32" s="197"/>
      <c r="S32" s="7"/>
    </row>
    <row r="33" spans="1:19" s="14" customFormat="1" ht="15" customHeight="1" x14ac:dyDescent="0.2">
      <c r="A33" s="7"/>
      <c r="B33" s="203"/>
      <c r="C33" s="194"/>
      <c r="D33" s="198"/>
      <c r="E33" s="198"/>
      <c r="F33" s="198"/>
      <c r="G33" s="198"/>
      <c r="H33" s="198"/>
      <c r="I33" s="198"/>
      <c r="J33" s="7"/>
      <c r="K33" s="199"/>
      <c r="L33" s="199"/>
      <c r="M33" s="197"/>
      <c r="N33" s="197"/>
      <c r="O33" s="197"/>
      <c r="P33" s="197"/>
      <c r="Q33" s="197"/>
      <c r="R33" s="197"/>
      <c r="S33" s="7"/>
    </row>
    <row r="34" spans="1:19" s="14" customFormat="1" ht="15" customHeight="1" x14ac:dyDescent="0.2">
      <c r="A34" s="7"/>
      <c r="B34" s="193"/>
      <c r="C34" s="194"/>
      <c r="D34" s="198"/>
      <c r="E34" s="198"/>
      <c r="F34" s="198"/>
      <c r="G34" s="198"/>
      <c r="H34" s="198"/>
      <c r="I34" s="198"/>
      <c r="J34" s="7"/>
      <c r="K34" s="199"/>
      <c r="L34" s="199"/>
      <c r="M34" s="197"/>
      <c r="N34" s="197"/>
      <c r="O34" s="197"/>
      <c r="P34" s="197"/>
      <c r="Q34" s="197"/>
      <c r="R34" s="197"/>
      <c r="S34" s="7"/>
    </row>
    <row r="35" spans="1:19" s="14" customFormat="1" ht="15" customHeight="1" x14ac:dyDescent="0.2">
      <c r="A35" s="7"/>
      <c r="B35" s="193"/>
      <c r="C35" s="194"/>
      <c r="D35" s="198"/>
      <c r="E35" s="198"/>
      <c r="F35" s="198"/>
      <c r="G35" s="198"/>
      <c r="H35" s="198"/>
      <c r="I35" s="198"/>
      <c r="J35" s="7"/>
      <c r="K35" s="199"/>
      <c r="L35" s="199"/>
      <c r="M35" s="197"/>
      <c r="N35" s="197"/>
      <c r="O35" s="197"/>
      <c r="P35" s="197"/>
      <c r="Q35" s="197"/>
      <c r="R35" s="197"/>
      <c r="S35" s="7"/>
    </row>
    <row r="36" spans="1:19" s="14" customFormat="1" ht="15" customHeight="1" x14ac:dyDescent="0.2">
      <c r="A36" s="7"/>
      <c r="B36" s="193"/>
      <c r="C36" s="194"/>
      <c r="D36" s="198"/>
      <c r="E36" s="198"/>
      <c r="F36" s="198"/>
      <c r="G36" s="198"/>
      <c r="H36" s="201"/>
      <c r="I36" s="201"/>
      <c r="J36" s="7"/>
      <c r="K36" s="200"/>
      <c r="L36" s="200"/>
      <c r="M36" s="197"/>
      <c r="N36" s="197"/>
      <c r="O36" s="197"/>
      <c r="P36" s="197"/>
      <c r="Q36" s="197"/>
      <c r="R36" s="197"/>
      <c r="S36" s="7"/>
    </row>
    <row r="37" spans="1:19" s="14" customFormat="1" ht="15" customHeight="1" x14ac:dyDescent="0.2">
      <c r="A37" s="7"/>
      <c r="B37" s="193"/>
      <c r="C37" s="194"/>
      <c r="D37" s="198"/>
      <c r="E37" s="198"/>
      <c r="F37" s="198"/>
      <c r="G37" s="201"/>
      <c r="H37" s="198"/>
      <c r="I37" s="198"/>
      <c r="J37" s="7"/>
      <c r="K37" s="199"/>
      <c r="L37" s="199"/>
      <c r="M37" s="197"/>
      <c r="N37" s="197"/>
      <c r="O37" s="197"/>
      <c r="P37" s="197"/>
      <c r="Q37" s="197"/>
      <c r="R37" s="197"/>
      <c r="S37" s="7"/>
    </row>
    <row r="38" spans="1:19" s="14" customFormat="1" ht="15" customHeight="1" x14ac:dyDescent="0.2">
      <c r="A38" s="7"/>
      <c r="B38" s="203"/>
      <c r="C38" s="194"/>
      <c r="D38" s="198"/>
      <c r="E38" s="198"/>
      <c r="F38" s="198"/>
      <c r="G38" s="198"/>
      <c r="H38" s="198"/>
      <c r="I38" s="198"/>
      <c r="J38" s="7"/>
      <c r="K38" s="199"/>
      <c r="L38" s="199"/>
      <c r="M38" s="197"/>
      <c r="N38" s="197"/>
      <c r="O38" s="197"/>
      <c r="P38" s="197"/>
      <c r="Q38" s="197"/>
      <c r="R38" s="197"/>
      <c r="S38" s="7"/>
    </row>
    <row r="39" spans="1:19" s="14" customFormat="1" ht="15" customHeight="1" x14ac:dyDescent="0.2">
      <c r="A39" s="7"/>
      <c r="B39" s="193"/>
      <c r="C39" s="194"/>
      <c r="D39" s="198"/>
      <c r="E39" s="198"/>
      <c r="F39" s="198"/>
      <c r="G39" s="198"/>
      <c r="H39" s="198"/>
      <c r="I39" s="198"/>
      <c r="J39" s="7"/>
      <c r="K39" s="199"/>
      <c r="L39" s="199"/>
      <c r="M39" s="197"/>
      <c r="N39" s="197"/>
      <c r="O39" s="197"/>
      <c r="P39" s="197"/>
      <c r="Q39" s="197"/>
      <c r="R39" s="197"/>
      <c r="S39" s="7"/>
    </row>
    <row r="40" spans="1:19" s="14" customFormat="1" ht="15" customHeight="1" x14ac:dyDescent="0.2">
      <c r="A40" s="7"/>
      <c r="B40" s="193"/>
      <c r="C40" s="194"/>
      <c r="D40" s="198"/>
      <c r="E40" s="198"/>
      <c r="F40" s="198"/>
      <c r="G40" s="198"/>
      <c r="H40" s="198"/>
      <c r="I40" s="198"/>
      <c r="J40" s="7"/>
      <c r="K40" s="199"/>
      <c r="L40" s="199"/>
      <c r="M40" s="197"/>
      <c r="N40" s="197"/>
      <c r="O40" s="197"/>
      <c r="P40" s="197"/>
      <c r="Q40" s="197"/>
      <c r="R40" s="197"/>
      <c r="S40" s="7"/>
    </row>
    <row r="41" spans="1:19" s="14" customFormat="1" ht="15" customHeight="1" x14ac:dyDescent="0.2">
      <c r="A41" s="7"/>
      <c r="B41" s="7"/>
      <c r="C41" s="15"/>
      <c r="D41" s="84"/>
      <c r="E41" s="84"/>
      <c r="F41" s="84"/>
      <c r="G41" s="84"/>
      <c r="H41" s="84"/>
      <c r="I41" s="84"/>
      <c r="J41" s="7"/>
      <c r="K41" s="85"/>
      <c r="L41" s="85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0"/>
      <c r="L42" s="60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0"/>
      <c r="L43" s="60"/>
      <c r="S43" s="7"/>
    </row>
    <row r="44" spans="1:19" s="191" customFormat="1" ht="13.5" customHeight="1" x14ac:dyDescent="0.2">
      <c r="C44" s="225">
        <v>2008</v>
      </c>
      <c r="D44" s="225">
        <v>2009</v>
      </c>
      <c r="E44" s="225">
        <v>2010</v>
      </c>
      <c r="F44" s="225">
        <v>2011</v>
      </c>
      <c r="G44" s="225">
        <v>2012</v>
      </c>
      <c r="H44" s="225">
        <v>2013</v>
      </c>
      <c r="I44" s="225">
        <v>2014</v>
      </c>
      <c r="J44" s="225">
        <v>2015</v>
      </c>
      <c r="K44" s="225">
        <v>2016</v>
      </c>
      <c r="L44" s="225">
        <v>2017</v>
      </c>
      <c r="M44" s="225">
        <v>2018</v>
      </c>
      <c r="N44" s="225">
        <v>2019</v>
      </c>
      <c r="O44" s="225">
        <v>2020</v>
      </c>
      <c r="P44" s="225">
        <v>2021</v>
      </c>
      <c r="Q44" s="225">
        <v>2022</v>
      </c>
      <c r="R44" s="225">
        <v>2023</v>
      </c>
      <c r="S44" s="225">
        <v>2024</v>
      </c>
    </row>
    <row r="45" spans="1:19" s="191" customFormat="1" ht="15" customHeight="1" x14ac:dyDescent="0.2">
      <c r="B45" s="204" t="s">
        <v>163</v>
      </c>
      <c r="C45" s="376" t="e">
        <f>連PL!#REF!</f>
        <v>#REF!</v>
      </c>
      <c r="D45" s="376" t="e">
        <f>連PL!#REF!</f>
        <v>#REF!</v>
      </c>
      <c r="E45" s="376" t="e">
        <f>連PL!#REF!</f>
        <v>#REF!</v>
      </c>
      <c r="F45" s="376" t="e">
        <f>連PL!#REF!</f>
        <v>#REF!</v>
      </c>
      <c r="G45" s="376" t="e">
        <f>連PL!#REF!</f>
        <v>#REF!</v>
      </c>
      <c r="H45" s="376">
        <f>連PL!D8</f>
        <v>29290</v>
      </c>
      <c r="I45" s="376">
        <f>連PL!E8</f>
        <v>32500</v>
      </c>
      <c r="J45" s="376">
        <f>連PL!F8</f>
        <v>30485</v>
      </c>
      <c r="K45" s="376">
        <f>連PL!G8</f>
        <v>29792</v>
      </c>
      <c r="L45" s="376">
        <f>連PL!H8</f>
        <v>31024</v>
      </c>
      <c r="M45" s="376">
        <f>連PL!I8</f>
        <v>30393</v>
      </c>
      <c r="N45" s="376">
        <f>連PL!J8</f>
        <v>23641</v>
      </c>
      <c r="O45" s="376">
        <f>連PL!K8</f>
        <v>23560</v>
      </c>
      <c r="P45" s="376">
        <f>連PL!L8</f>
        <v>22499</v>
      </c>
      <c r="Q45" s="376">
        <f>連PL!M8</f>
        <v>23218</v>
      </c>
      <c r="R45" s="376">
        <f>連PL!N8</f>
        <v>23952</v>
      </c>
      <c r="S45" s="376">
        <f>連PL!O8</f>
        <v>23864</v>
      </c>
    </row>
    <row r="46" spans="1:19" s="191" customFormat="1" ht="10.5" customHeight="1" x14ac:dyDescent="0.2">
      <c r="B46" s="204" t="s">
        <v>328</v>
      </c>
      <c r="C46" s="255" t="e">
        <f>収益性!#REF!</f>
        <v>#REF!</v>
      </c>
      <c r="D46" s="255" t="e">
        <f>収益性!#REF!</f>
        <v>#REF!</v>
      </c>
      <c r="E46" s="255" t="e">
        <f>収益性!#REF!</f>
        <v>#REF!</v>
      </c>
      <c r="F46" s="255" t="e">
        <f>収益性!#REF!</f>
        <v>#REF!</v>
      </c>
      <c r="G46" s="255" t="e">
        <f>収益性!#REF!</f>
        <v>#REF!</v>
      </c>
      <c r="H46" s="255">
        <f>収益性!D16</f>
        <v>0.21800246396007097</v>
      </c>
      <c r="I46" s="255">
        <f>収益性!E16</f>
        <v>0.23632139045237205</v>
      </c>
      <c r="J46" s="255">
        <f>収益性!F16</f>
        <v>1.6921081206192391E-2</v>
      </c>
      <c r="K46" s="255">
        <f>収益性!G16</f>
        <v>0.27856648274409734</v>
      </c>
      <c r="L46" s="255">
        <f>収益性!H16</f>
        <v>0.32053934198351802</v>
      </c>
      <c r="M46" s="255">
        <f>収益性!I16</f>
        <v>0.34667331541973428</v>
      </c>
      <c r="N46" s="255">
        <f>収益性!J16</f>
        <v>0.36692096428370508</v>
      </c>
      <c r="O46" s="255">
        <f>収益性!K16</f>
        <v>0.39452083702322793</v>
      </c>
      <c r="P46" s="255">
        <f>収益性!L16</f>
        <v>0.42348781699852517</v>
      </c>
      <c r="Q46" s="255">
        <f>収益性!M16</f>
        <v>0.43155564752725328</v>
      </c>
      <c r="R46" s="255">
        <f>収益性!N16</f>
        <v>0.38685065058615414</v>
      </c>
      <c r="S46" s="255">
        <f>収益性!O16</f>
        <v>0.30558988984830598</v>
      </c>
    </row>
    <row r="47" spans="1:19" s="191" customFormat="1" ht="13.5" customHeight="1" x14ac:dyDescent="0.2">
      <c r="B47" s="191" t="s">
        <v>168</v>
      </c>
      <c r="C47" s="206" t="e">
        <f>連PL!#REF!</f>
        <v>#REF!</v>
      </c>
      <c r="D47" s="206" t="e">
        <f>連PL!#REF!</f>
        <v>#REF!</v>
      </c>
      <c r="E47" s="206" t="e">
        <f>連PL!#REF!</f>
        <v>#REF!</v>
      </c>
      <c r="F47" s="206" t="e">
        <f>連PL!#REF!</f>
        <v>#REF!</v>
      </c>
      <c r="G47" s="206" t="e">
        <f>連PL!#REF!</f>
        <v>#REF!</v>
      </c>
      <c r="H47" s="206">
        <f>連PL!D12</f>
        <v>2724</v>
      </c>
      <c r="I47" s="206">
        <f>連PL!E12</f>
        <v>3335</v>
      </c>
      <c r="J47" s="206">
        <f>連PL!F12</f>
        <v>-4123</v>
      </c>
      <c r="K47" s="206">
        <f>連PL!G12</f>
        <v>2654</v>
      </c>
      <c r="L47" s="206">
        <f>連PL!H12</f>
        <v>3351</v>
      </c>
      <c r="M47" s="206">
        <f>連PL!I12</f>
        <v>4362</v>
      </c>
      <c r="N47" s="206">
        <f>連PL!J12</f>
        <v>2332</v>
      </c>
      <c r="O47" s="206">
        <f>連PL!K12</f>
        <v>3449</v>
      </c>
      <c r="P47" s="206">
        <f>連PL!L12</f>
        <v>2989</v>
      </c>
      <c r="Q47" s="206">
        <f>連PL!M12</f>
        <v>2916</v>
      </c>
      <c r="R47" s="206">
        <f>連PL!N12</f>
        <v>2183</v>
      </c>
      <c r="S47" s="206">
        <f>連PL!O12</f>
        <v>1024</v>
      </c>
    </row>
    <row r="48" spans="1:19" s="191" customFormat="1" ht="10.5" customHeight="1" x14ac:dyDescent="0.2">
      <c r="B48" s="191" t="s">
        <v>252</v>
      </c>
      <c r="C48" s="192" t="e">
        <f>収益性!#REF!</f>
        <v>#REF!</v>
      </c>
      <c r="D48" s="192" t="e">
        <f>収益性!#REF!</f>
        <v>#REF!</v>
      </c>
      <c r="E48" s="192" t="e">
        <f>収益性!#REF!</f>
        <v>#REF!</v>
      </c>
      <c r="F48" s="192" t="e">
        <f>収益性!#REF!</f>
        <v>#REF!</v>
      </c>
      <c r="G48" s="192" t="e">
        <f>収益性!#REF!</f>
        <v>#REF!</v>
      </c>
      <c r="H48" s="192">
        <f>収益性!D17</f>
        <v>9.302941117913914E-2</v>
      </c>
      <c r="I48" s="192">
        <f>収益性!E17</f>
        <v>0.10261568264996324</v>
      </c>
      <c r="J48" s="192">
        <f>収益性!F17</f>
        <v>-0.13527152082483335</v>
      </c>
      <c r="K48" s="192">
        <f>収益性!G17</f>
        <v>8.9096419331777268E-2</v>
      </c>
      <c r="L48" s="192">
        <f>収益性!H17</f>
        <v>0.10804232267367407</v>
      </c>
      <c r="M48" s="192">
        <f>収益性!I17</f>
        <v>0.14352979233931909</v>
      </c>
      <c r="N48" s="192">
        <f>収益性!J17</f>
        <v>9.8680672492839946E-2</v>
      </c>
      <c r="O48" s="192">
        <f>収益性!K17</f>
        <v>0.14640415286789327</v>
      </c>
      <c r="P48" s="192">
        <f>収益性!L17</f>
        <v>0.13284795412408676</v>
      </c>
      <c r="Q48" s="192">
        <f>収益性!M17</f>
        <v>0.12559150490054471</v>
      </c>
      <c r="R48" s="192">
        <f>収益性!N17</f>
        <v>9.1165067773939248E-2</v>
      </c>
      <c r="S48" s="192">
        <f>収益性!O17</f>
        <v>4.2927691266917256E-2</v>
      </c>
    </row>
    <row r="49" spans="2:19" s="191" customFormat="1" ht="13.5" customHeight="1" x14ac:dyDescent="0.2">
      <c r="B49" s="204" t="s">
        <v>171</v>
      </c>
      <c r="C49" s="208" t="e">
        <f>連PL!#REF!</f>
        <v>#REF!</v>
      </c>
      <c r="D49" s="208" t="e">
        <f>連PL!#REF!</f>
        <v>#REF!</v>
      </c>
      <c r="E49" s="208" t="e">
        <f>連PL!#REF!</f>
        <v>#REF!</v>
      </c>
      <c r="F49" s="208" t="e">
        <f>連PL!#REF!</f>
        <v>#REF!</v>
      </c>
      <c r="G49" s="208" t="e">
        <f>連PL!#REF!</f>
        <v>#REF!</v>
      </c>
      <c r="H49" s="208">
        <f>連PL!D15</f>
        <v>2736</v>
      </c>
      <c r="I49" s="208">
        <f>連PL!E15</f>
        <v>3350</v>
      </c>
      <c r="J49" s="208">
        <f>連PL!F15</f>
        <v>-4081</v>
      </c>
      <c r="K49" s="208">
        <f>連PL!G15</f>
        <v>2569</v>
      </c>
      <c r="L49" s="208">
        <f>連PL!H15</f>
        <v>3177</v>
      </c>
      <c r="M49" s="208">
        <f>連PL!I15</f>
        <v>4341</v>
      </c>
      <c r="N49" s="208">
        <f>連PL!J15</f>
        <v>2345</v>
      </c>
      <c r="O49" s="208">
        <f>連PL!K15</f>
        <v>3488</v>
      </c>
      <c r="P49" s="208">
        <f>連PL!L15</f>
        <v>3003</v>
      </c>
      <c r="Q49" s="208">
        <f>連PL!M15</f>
        <v>2943</v>
      </c>
      <c r="R49" s="208">
        <f>連PL!N15</f>
        <v>2223</v>
      </c>
      <c r="S49" s="208">
        <f>連PL!O15</f>
        <v>1072</v>
      </c>
    </row>
    <row r="50" spans="2:19" s="191" customFormat="1" ht="9.6" x14ac:dyDescent="0.2">
      <c r="B50" s="204" t="s">
        <v>253</v>
      </c>
      <c r="C50" s="205" t="e">
        <f>収益性!#REF!</f>
        <v>#REF!</v>
      </c>
      <c r="D50" s="205" t="e">
        <f>収益性!#REF!</f>
        <v>#REF!</v>
      </c>
      <c r="E50" s="205" t="e">
        <f>収益性!#REF!</f>
        <v>#REF!</v>
      </c>
      <c r="F50" s="205" t="e">
        <f>収益性!#REF!</f>
        <v>#REF!</v>
      </c>
      <c r="G50" s="205" t="e">
        <f>収益性!#REF!</f>
        <v>#REF!</v>
      </c>
      <c r="H50" s="205">
        <f>収益性!D18</f>
        <v>9.3438167817566892E-2</v>
      </c>
      <c r="I50" s="205">
        <f>収益性!E18</f>
        <v>0.10307859693863658</v>
      </c>
      <c r="J50" s="205">
        <f>収益性!F18</f>
        <v>-0.1339002035276953</v>
      </c>
      <c r="K50" s="205">
        <f>収益性!G18</f>
        <v>8.6251066575132207E-2</v>
      </c>
      <c r="L50" s="205">
        <f>収益性!H18</f>
        <v>0.10241609474053152</v>
      </c>
      <c r="M50" s="205">
        <f>収益性!I18</f>
        <v>0.14284550509515651</v>
      </c>
      <c r="N50" s="205">
        <f>収益性!J18</f>
        <v>9.9228647480985824E-2</v>
      </c>
      <c r="O50" s="205">
        <f>収益性!K18</f>
        <v>0.14805769252888601</v>
      </c>
      <c r="P50" s="205">
        <f>収益性!L18</f>
        <v>0.1334941682492089</v>
      </c>
      <c r="Q50" s="205">
        <f>収益性!M18</f>
        <v>0.12677699264178438</v>
      </c>
      <c r="R50" s="205">
        <f>収益性!N18</f>
        <v>9.2823235942154095E-2</v>
      </c>
      <c r="S50" s="205">
        <f>収益性!O18</f>
        <v>4.4952038164295806E-2</v>
      </c>
    </row>
    <row r="51" spans="2:19" s="191" customFormat="1" ht="9.6" x14ac:dyDescent="0.2">
      <c r="B51" s="191" t="s">
        <v>173</v>
      </c>
      <c r="C51" s="206" t="e">
        <f>連PL!#REF!</f>
        <v>#REF!</v>
      </c>
      <c r="D51" s="206" t="e">
        <f>連PL!#REF!</f>
        <v>#REF!</v>
      </c>
      <c r="E51" s="206" t="e">
        <f>連PL!#REF!</f>
        <v>#REF!</v>
      </c>
      <c r="F51" s="206" t="e">
        <f>連PL!#REF!</f>
        <v>#REF!</v>
      </c>
      <c r="G51" s="206" t="e">
        <f>連PL!#REF!</f>
        <v>#REF!</v>
      </c>
      <c r="H51" s="206">
        <f>連PL!D25</f>
        <v>1674</v>
      </c>
      <c r="I51" s="206">
        <f>連PL!E25</f>
        <v>1863</v>
      </c>
      <c r="J51" s="206">
        <f>連PL!F25</f>
        <v>-4707</v>
      </c>
      <c r="K51" s="206">
        <f>連PL!G25</f>
        <v>-6094</v>
      </c>
      <c r="L51" s="206">
        <f>連PL!H25</f>
        <v>2366</v>
      </c>
      <c r="M51" s="206">
        <f>連PL!I25</f>
        <v>4315</v>
      </c>
      <c r="N51" s="206">
        <f>連PL!J25</f>
        <v>2034</v>
      </c>
      <c r="O51" s="206">
        <f>連PL!K25</f>
        <v>1099</v>
      </c>
      <c r="P51" s="206">
        <f>連PL!L25</f>
        <v>2460</v>
      </c>
      <c r="Q51" s="206">
        <f>連PL!M25</f>
        <v>2051</v>
      </c>
      <c r="R51" s="206">
        <f>連PL!N25</f>
        <v>1440</v>
      </c>
      <c r="S51" s="206">
        <f>連PL!O25</f>
        <v>603</v>
      </c>
    </row>
    <row r="52" spans="2:19" s="191" customFormat="1" ht="9.6" x14ac:dyDescent="0.2">
      <c r="B52" s="191" t="s">
        <v>254</v>
      </c>
      <c r="C52" s="192" t="e">
        <f>収益性!#REF!</f>
        <v>#REF!</v>
      </c>
      <c r="D52" s="192" t="e">
        <f>収益性!#REF!</f>
        <v>#REF!</v>
      </c>
      <c r="E52" s="192" t="e">
        <f>収益性!#REF!</f>
        <v>#REF!</v>
      </c>
      <c r="F52" s="192" t="e">
        <f>収益性!#REF!</f>
        <v>#REF!</v>
      </c>
      <c r="G52" s="192" t="e">
        <f>収益性!#REF!</f>
        <v>#REF!</v>
      </c>
      <c r="H52" s="192">
        <f>収益性!D19</f>
        <v>5.7180545718326273E-2</v>
      </c>
      <c r="I52" s="192">
        <f>収益性!E19</f>
        <v>5.7347495895231776E-2</v>
      </c>
      <c r="J52" s="192">
        <f>収益性!F19</f>
        <v>-0.15442584333963605</v>
      </c>
      <c r="K52" s="192">
        <f>収益性!G19</f>
        <v>-0.20456663492856375</v>
      </c>
      <c r="L52" s="192">
        <f>収益性!H19</f>
        <v>7.6287875716034459E-2</v>
      </c>
      <c r="M52" s="192">
        <f>収益性!I19</f>
        <v>0.14200082260552355</v>
      </c>
      <c r="N52" s="192">
        <f>収益性!J19</f>
        <v>8.6038037204773446E-2</v>
      </c>
      <c r="O52" s="192">
        <f>収益性!K19</f>
        <v>4.6653764821492291E-2</v>
      </c>
      <c r="P52" s="192">
        <f>収益性!L19</f>
        <v>0.10936934558359915</v>
      </c>
      <c r="Q52" s="192">
        <f>収益性!M19</f>
        <v>8.8351070272590163E-2</v>
      </c>
      <c r="R52" s="192">
        <f>収益性!N19</f>
        <v>6.0150223314979524E-2</v>
      </c>
      <c r="S52" s="192">
        <f>収益性!O19</f>
        <v>2.5275559294947354E-2</v>
      </c>
    </row>
    <row r="53" spans="2:19" s="191" customFormat="1" ht="9.6" x14ac:dyDescent="0.2"/>
    <row r="54" spans="2:19" s="191" customFormat="1" ht="9.6" x14ac:dyDescent="0.2"/>
    <row r="55" spans="2:19" s="191" customFormat="1" ht="9.6" x14ac:dyDescent="0.2"/>
    <row r="56" spans="2:19" s="191" customFormat="1" ht="9.6" x14ac:dyDescent="0.2"/>
    <row r="57" spans="2:19" s="191" customFormat="1" ht="9.6" x14ac:dyDescent="0.2"/>
    <row r="58" spans="2:19" s="190" customFormat="1" ht="9.6" x14ac:dyDescent="0.2"/>
    <row r="59" spans="2:19" s="190" customFormat="1" ht="9.6" x14ac:dyDescent="0.2"/>
    <row r="60" spans="2:19" s="190" customFormat="1" ht="9.6" x14ac:dyDescent="0.2"/>
    <row r="61" spans="2:19" s="190" customFormat="1" ht="9.6" x14ac:dyDescent="0.2"/>
    <row r="62" spans="2:19" s="190" customFormat="1" ht="9.6" x14ac:dyDescent="0.2"/>
    <row r="63" spans="2:19" s="190" customFormat="1" ht="9.6" x14ac:dyDescent="0.2"/>
    <row r="64" spans="2:19" s="190" customFormat="1" ht="9.6" x14ac:dyDescent="0.2"/>
    <row r="65" s="19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S65"/>
  <sheetViews>
    <sheetView showGridLines="0" view="pageBreakPreview" zoomScaleNormal="90" zoomScaleSheetLayoutView="100" workbookViewId="0">
      <selection activeCell="I2" sqref="I2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5.664062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R3" s="397"/>
      <c r="S3" s="10"/>
    </row>
    <row r="4" spans="1:19" s="25" customFormat="1" ht="15" customHeight="1" x14ac:dyDescent="0.2">
      <c r="A4" s="186"/>
      <c r="B4" s="187" t="s">
        <v>333</v>
      </c>
      <c r="C4" s="188"/>
      <c r="D4" s="188"/>
      <c r="E4" s="188"/>
      <c r="F4" s="188"/>
      <c r="G4" s="188"/>
      <c r="H4" s="189"/>
      <c r="I4" s="189"/>
      <c r="J4" s="186"/>
      <c r="K4" s="187" t="s">
        <v>370</v>
      </c>
      <c r="L4" s="188"/>
      <c r="M4" s="188"/>
      <c r="N4" s="188"/>
      <c r="O4" s="188"/>
      <c r="P4" s="188"/>
      <c r="Q4" s="189"/>
      <c r="R4" s="189"/>
      <c r="S4" s="186"/>
    </row>
    <row r="5" spans="1:19" s="14" customFormat="1" ht="15" customHeight="1" x14ac:dyDescent="0.2">
      <c r="A5" s="7"/>
      <c r="B5" s="7"/>
      <c r="C5" s="7"/>
      <c r="D5" s="84"/>
      <c r="E5" s="84"/>
      <c r="F5" s="84"/>
      <c r="G5" s="84"/>
      <c r="H5" s="84"/>
      <c r="I5" s="84"/>
      <c r="J5" s="7"/>
      <c r="K5" s="85"/>
      <c r="L5" s="85"/>
      <c r="S5" s="7"/>
    </row>
    <row r="6" spans="1:19" s="14" customFormat="1" ht="15" customHeight="1" x14ac:dyDescent="0.2">
      <c r="A6" s="7"/>
      <c r="B6" s="7"/>
      <c r="C6" s="15"/>
      <c r="D6" s="183"/>
      <c r="E6" s="183"/>
      <c r="F6" s="183"/>
      <c r="G6" s="183"/>
      <c r="H6" s="183"/>
      <c r="I6" s="183"/>
      <c r="J6" s="7"/>
      <c r="K6" s="184"/>
      <c r="L6" s="184"/>
      <c r="S6" s="7"/>
    </row>
    <row r="7" spans="1:19" s="14" customFormat="1" ht="15" customHeight="1" x14ac:dyDescent="0.2">
      <c r="A7" s="7"/>
      <c r="B7" s="7"/>
      <c r="C7" s="15"/>
      <c r="D7" s="82"/>
      <c r="E7" s="82"/>
      <c r="F7" s="82"/>
      <c r="G7" s="82"/>
      <c r="H7" s="82"/>
      <c r="I7" s="82"/>
      <c r="J7" s="7"/>
      <c r="K7" s="83"/>
      <c r="L7" s="83"/>
      <c r="S7" s="7"/>
    </row>
    <row r="8" spans="1:19" s="14" customFormat="1" ht="15" customHeight="1" x14ac:dyDescent="0.2">
      <c r="A8" s="7"/>
      <c r="B8" s="7"/>
      <c r="C8" s="15"/>
      <c r="D8" s="82"/>
      <c r="E8" s="82"/>
      <c r="F8" s="82"/>
      <c r="G8" s="82"/>
      <c r="H8" s="82"/>
      <c r="I8" s="82"/>
      <c r="J8" s="7"/>
      <c r="K8" s="83"/>
      <c r="L8" s="83"/>
      <c r="S8" s="7"/>
    </row>
    <row r="9" spans="1:19" s="14" customFormat="1" ht="15" customHeight="1" x14ac:dyDescent="0.2">
      <c r="A9" s="7"/>
      <c r="B9" s="7"/>
      <c r="C9" s="15"/>
      <c r="D9" s="82"/>
      <c r="E9" s="82"/>
      <c r="F9" s="82"/>
      <c r="G9" s="82"/>
      <c r="H9" s="82"/>
      <c r="I9" s="82"/>
      <c r="J9" s="7"/>
      <c r="K9" s="83"/>
      <c r="L9" s="83"/>
      <c r="S9" s="7"/>
    </row>
    <row r="10" spans="1:19" s="14" customFormat="1" ht="15" customHeight="1" x14ac:dyDescent="0.2">
      <c r="A10" s="7"/>
      <c r="B10" s="7"/>
      <c r="C10" s="15"/>
      <c r="D10" s="82"/>
      <c r="E10" s="82"/>
      <c r="F10" s="82"/>
      <c r="G10" s="82"/>
      <c r="H10" s="82"/>
      <c r="I10" s="82"/>
      <c r="J10" s="7"/>
      <c r="K10" s="83"/>
      <c r="L10" s="83"/>
      <c r="S10" s="7"/>
    </row>
    <row r="11" spans="1:19" s="14" customFormat="1" ht="15" customHeight="1" x14ac:dyDescent="0.2">
      <c r="A11" s="7"/>
      <c r="B11" s="7"/>
      <c r="C11" s="15"/>
      <c r="D11" s="82"/>
      <c r="E11" s="82"/>
      <c r="F11" s="82"/>
      <c r="G11" s="82"/>
      <c r="H11" s="82"/>
      <c r="I11" s="82"/>
      <c r="J11" s="7"/>
      <c r="K11" s="83"/>
      <c r="L11" s="60"/>
      <c r="S11" s="7"/>
    </row>
    <row r="12" spans="1:19" s="14" customFormat="1" ht="15" customHeight="1" x14ac:dyDescent="0.2">
      <c r="A12" s="7"/>
      <c r="B12" s="7"/>
      <c r="C12" s="15"/>
      <c r="D12" s="82"/>
      <c r="E12" s="82"/>
      <c r="F12" s="35"/>
      <c r="G12" s="82"/>
      <c r="H12" s="82"/>
      <c r="I12" s="82"/>
      <c r="J12" s="7"/>
      <c r="K12" s="83"/>
      <c r="L12" s="83"/>
      <c r="M12" s="185"/>
      <c r="S12" s="7"/>
    </row>
    <row r="13" spans="1:19" s="14" customFormat="1" ht="15" customHeight="1" x14ac:dyDescent="0.2">
      <c r="A13" s="7"/>
      <c r="B13" s="84"/>
      <c r="C13" s="15"/>
      <c r="D13" s="82"/>
      <c r="E13" s="82"/>
      <c r="F13" s="82"/>
      <c r="G13" s="82"/>
      <c r="H13" s="82"/>
      <c r="I13" s="82"/>
      <c r="J13" s="7"/>
      <c r="K13" s="83"/>
      <c r="L13" s="83"/>
      <c r="S13" s="7"/>
    </row>
    <row r="14" spans="1:19" s="14" customFormat="1" ht="15" customHeight="1" x14ac:dyDescent="0.2">
      <c r="A14" s="7"/>
      <c r="B14" s="7"/>
      <c r="C14" s="15"/>
      <c r="D14" s="82"/>
      <c r="E14" s="82"/>
      <c r="F14" s="82"/>
      <c r="G14" s="82"/>
      <c r="H14" s="82"/>
      <c r="I14" s="82"/>
      <c r="J14" s="7"/>
      <c r="K14" s="83"/>
      <c r="L14" s="83"/>
      <c r="S14" s="7"/>
    </row>
    <row r="15" spans="1:19" s="14" customFormat="1" ht="15" customHeight="1" x14ac:dyDescent="0.2">
      <c r="A15" s="7"/>
      <c r="B15" s="7"/>
      <c r="C15" s="15"/>
      <c r="D15" s="82"/>
      <c r="E15" s="82"/>
      <c r="F15" s="82"/>
      <c r="G15" s="82"/>
      <c r="H15" s="82"/>
      <c r="I15" s="82"/>
      <c r="J15" s="7"/>
      <c r="K15" s="83"/>
      <c r="L15" s="83"/>
      <c r="S15" s="7"/>
    </row>
    <row r="16" spans="1:19" s="14" customFormat="1" ht="15" customHeight="1" x14ac:dyDescent="0.2">
      <c r="A16" s="7"/>
      <c r="B16" s="7"/>
      <c r="C16" s="15"/>
      <c r="D16" s="82"/>
      <c r="E16" s="82"/>
      <c r="F16" s="82"/>
      <c r="G16" s="82"/>
      <c r="H16" s="35"/>
      <c r="I16" s="35"/>
      <c r="J16" s="7"/>
      <c r="K16" s="60"/>
      <c r="L16" s="60"/>
      <c r="S16" s="7"/>
    </row>
    <row r="17" spans="1:19" s="14" customFormat="1" ht="15" customHeight="1" x14ac:dyDescent="0.2">
      <c r="A17" s="7"/>
      <c r="B17" s="7"/>
      <c r="C17" s="15"/>
      <c r="D17" s="82"/>
      <c r="E17" s="82"/>
      <c r="F17" s="82"/>
      <c r="G17" s="35"/>
      <c r="H17" s="82"/>
      <c r="I17" s="82"/>
      <c r="J17" s="7"/>
      <c r="K17" s="83"/>
      <c r="L17" s="83"/>
      <c r="S17" s="7"/>
    </row>
    <row r="18" spans="1:19" s="14" customFormat="1" ht="15" customHeight="1" x14ac:dyDescent="0.2">
      <c r="A18" s="7"/>
      <c r="B18" s="84"/>
      <c r="C18" s="15"/>
      <c r="D18" s="82"/>
      <c r="E18" s="82"/>
      <c r="F18" s="82"/>
      <c r="G18" s="82"/>
      <c r="H18" s="82"/>
      <c r="I18" s="82"/>
      <c r="J18" s="7"/>
      <c r="K18" s="83"/>
      <c r="L18" s="83"/>
      <c r="S18" s="7"/>
    </row>
    <row r="19" spans="1:19" s="14" customFormat="1" ht="15" customHeight="1" x14ac:dyDescent="0.2">
      <c r="A19" s="7"/>
      <c r="B19" s="7"/>
      <c r="C19" s="15"/>
      <c r="D19" s="82"/>
      <c r="E19" s="82"/>
      <c r="F19" s="82"/>
      <c r="G19" s="82"/>
      <c r="H19" s="82"/>
      <c r="I19" s="82"/>
      <c r="J19" s="7"/>
      <c r="K19" s="83"/>
      <c r="L19" s="83"/>
      <c r="S19" s="7"/>
    </row>
    <row r="20" spans="1:19" s="14" customFormat="1" ht="15" customHeight="1" x14ac:dyDescent="0.2">
      <c r="A20" s="7"/>
      <c r="B20" s="7"/>
      <c r="C20" s="15"/>
      <c r="D20" s="82"/>
      <c r="E20" s="82"/>
      <c r="F20" s="82"/>
      <c r="G20" s="82"/>
      <c r="H20" s="82"/>
      <c r="I20" s="82"/>
      <c r="J20" s="7"/>
      <c r="K20" s="83"/>
      <c r="L20" s="83"/>
      <c r="S20" s="7"/>
    </row>
    <row r="21" spans="1:19" s="14" customFormat="1" ht="15" customHeight="1" x14ac:dyDescent="0.2">
      <c r="A21" s="7"/>
      <c r="B21" s="7"/>
      <c r="C21" s="15"/>
      <c r="D21" s="84"/>
      <c r="E21" s="84"/>
      <c r="F21" s="84"/>
      <c r="G21" s="84"/>
      <c r="H21" s="84"/>
      <c r="I21" s="84"/>
      <c r="J21" s="7"/>
      <c r="K21" s="85"/>
      <c r="L21" s="85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0"/>
      <c r="L22" s="60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0"/>
      <c r="L23" s="60"/>
      <c r="S23" s="7"/>
    </row>
    <row r="24" spans="1:19" s="25" customFormat="1" ht="15" customHeight="1" x14ac:dyDescent="0.2">
      <c r="A24" s="186"/>
      <c r="B24" s="187" t="s">
        <v>334</v>
      </c>
      <c r="C24" s="188"/>
      <c r="D24" s="188"/>
      <c r="E24" s="188"/>
      <c r="F24" s="188"/>
      <c r="G24" s="188"/>
      <c r="H24" s="189"/>
      <c r="I24" s="189"/>
      <c r="J24" s="186"/>
      <c r="K24" s="187" t="s">
        <v>336</v>
      </c>
      <c r="L24" s="188"/>
      <c r="M24" s="188"/>
      <c r="N24" s="188"/>
      <c r="O24" s="188"/>
      <c r="P24" s="188"/>
      <c r="Q24" s="189"/>
      <c r="R24" s="189"/>
      <c r="S24" s="186"/>
    </row>
    <row r="25" spans="1:19" s="14" customFormat="1" ht="15" customHeight="1" x14ac:dyDescent="0.2">
      <c r="A25" s="7"/>
      <c r="B25" s="7"/>
      <c r="C25" s="7"/>
      <c r="D25" s="84"/>
      <c r="E25" s="84"/>
      <c r="F25" s="84"/>
      <c r="G25" s="84"/>
      <c r="H25" s="84"/>
      <c r="I25" s="84"/>
      <c r="J25" s="7"/>
      <c r="K25" s="85"/>
      <c r="L25" s="85"/>
      <c r="S25" s="7"/>
    </row>
    <row r="26" spans="1:19" s="14" customFormat="1" ht="15" customHeight="1" x14ac:dyDescent="0.2">
      <c r="A26" s="7"/>
      <c r="B26" s="193"/>
      <c r="C26" s="194"/>
      <c r="D26" s="195"/>
      <c r="E26" s="195"/>
      <c r="F26" s="195"/>
      <c r="G26" s="195"/>
      <c r="H26" s="195"/>
      <c r="I26" s="195"/>
      <c r="J26" s="7"/>
      <c r="K26" s="196"/>
      <c r="L26" s="196"/>
      <c r="M26" s="197"/>
      <c r="N26" s="197"/>
      <c r="O26" s="197"/>
      <c r="P26" s="197"/>
      <c r="Q26" s="197"/>
      <c r="R26" s="197"/>
      <c r="S26" s="7"/>
    </row>
    <row r="27" spans="1:19" s="14" customFormat="1" ht="15" customHeight="1" x14ac:dyDescent="0.2">
      <c r="A27" s="7"/>
      <c r="B27" s="193"/>
      <c r="C27" s="194"/>
      <c r="D27" s="198"/>
      <c r="E27" s="198"/>
      <c r="F27" s="198"/>
      <c r="G27" s="198"/>
      <c r="H27" s="198"/>
      <c r="I27" s="198"/>
      <c r="J27" s="7"/>
      <c r="K27" s="199"/>
      <c r="L27" s="199"/>
      <c r="M27" s="197"/>
      <c r="N27" s="197"/>
      <c r="O27" s="197"/>
      <c r="P27" s="197"/>
      <c r="Q27" s="197"/>
      <c r="R27" s="197"/>
      <c r="S27" s="7"/>
    </row>
    <row r="28" spans="1:19" s="14" customFormat="1" ht="15" customHeight="1" x14ac:dyDescent="0.2">
      <c r="A28" s="7"/>
      <c r="B28" s="193"/>
      <c r="C28" s="194"/>
      <c r="D28" s="198"/>
      <c r="E28" s="198"/>
      <c r="F28" s="198"/>
      <c r="G28" s="198"/>
      <c r="H28" s="198"/>
      <c r="I28" s="198"/>
      <c r="J28" s="7"/>
      <c r="K28" s="199"/>
      <c r="L28" s="199"/>
      <c r="M28" s="197"/>
      <c r="N28" s="197"/>
      <c r="O28" s="197"/>
      <c r="P28" s="197"/>
      <c r="Q28" s="197"/>
      <c r="R28" s="197"/>
      <c r="S28" s="7"/>
    </row>
    <row r="29" spans="1:19" s="14" customFormat="1" ht="15" customHeight="1" x14ac:dyDescent="0.2">
      <c r="A29" s="7"/>
      <c r="B29" s="193"/>
      <c r="C29" s="194"/>
      <c r="D29" s="198"/>
      <c r="E29" s="198"/>
      <c r="F29" s="198"/>
      <c r="G29" s="198"/>
      <c r="H29" s="198"/>
      <c r="I29" s="198"/>
      <c r="J29" s="7"/>
      <c r="K29" s="199"/>
      <c r="L29" s="199"/>
      <c r="M29" s="197"/>
      <c r="N29" s="197"/>
      <c r="O29" s="197"/>
      <c r="P29" s="197"/>
      <c r="Q29" s="197"/>
      <c r="R29" s="197"/>
      <c r="S29" s="7"/>
    </row>
    <row r="30" spans="1:19" s="14" customFormat="1" ht="15" customHeight="1" x14ac:dyDescent="0.2">
      <c r="A30" s="7"/>
      <c r="B30" s="193"/>
      <c r="C30" s="194"/>
      <c r="D30" s="198"/>
      <c r="E30" s="198"/>
      <c r="F30" s="198"/>
      <c r="G30" s="198"/>
      <c r="H30" s="198"/>
      <c r="I30" s="198"/>
      <c r="J30" s="7"/>
      <c r="K30" s="199"/>
      <c r="L30" s="199"/>
      <c r="M30" s="197"/>
      <c r="N30" s="197"/>
      <c r="O30" s="197"/>
      <c r="P30" s="197"/>
      <c r="Q30" s="197"/>
      <c r="R30" s="197"/>
      <c r="S30" s="7"/>
    </row>
    <row r="31" spans="1:19" s="14" customFormat="1" ht="15" customHeight="1" x14ac:dyDescent="0.2">
      <c r="A31" s="7"/>
      <c r="B31" s="193"/>
      <c r="C31" s="194"/>
      <c r="D31" s="198"/>
      <c r="E31" s="198"/>
      <c r="F31" s="198"/>
      <c r="G31" s="198"/>
      <c r="H31" s="198"/>
      <c r="I31" s="198"/>
      <c r="J31" s="7"/>
      <c r="K31" s="199"/>
      <c r="L31" s="200"/>
      <c r="M31" s="197"/>
      <c r="N31" s="197"/>
      <c r="O31" s="197"/>
      <c r="P31" s="197"/>
      <c r="Q31" s="197"/>
      <c r="R31" s="197"/>
      <c r="S31" s="7"/>
    </row>
    <row r="32" spans="1:19" s="14" customFormat="1" ht="15" customHeight="1" x14ac:dyDescent="0.2">
      <c r="A32" s="7"/>
      <c r="B32" s="193"/>
      <c r="C32" s="194"/>
      <c r="D32" s="198"/>
      <c r="E32" s="198"/>
      <c r="F32" s="201"/>
      <c r="G32" s="198"/>
      <c r="H32" s="198"/>
      <c r="I32" s="198"/>
      <c r="J32" s="7"/>
      <c r="K32" s="199"/>
      <c r="L32" s="199"/>
      <c r="M32" s="202"/>
      <c r="N32" s="197"/>
      <c r="O32" s="197"/>
      <c r="P32" s="197"/>
      <c r="Q32" s="197"/>
      <c r="R32" s="197"/>
      <c r="S32" s="7"/>
    </row>
    <row r="33" spans="1:19" s="14" customFormat="1" ht="15" customHeight="1" x14ac:dyDescent="0.2">
      <c r="A33" s="7"/>
      <c r="B33" s="203"/>
      <c r="C33" s="194"/>
      <c r="D33" s="198"/>
      <c r="E33" s="198"/>
      <c r="F33" s="198"/>
      <c r="G33" s="198"/>
      <c r="H33" s="198"/>
      <c r="I33" s="198"/>
      <c r="J33" s="7"/>
      <c r="K33" s="199"/>
      <c r="L33" s="199"/>
      <c r="M33" s="197"/>
      <c r="N33" s="197"/>
      <c r="O33" s="197"/>
      <c r="P33" s="197"/>
      <c r="Q33" s="197"/>
      <c r="R33" s="197"/>
      <c r="S33" s="7"/>
    </row>
    <row r="34" spans="1:19" s="14" customFormat="1" ht="15" customHeight="1" x14ac:dyDescent="0.2">
      <c r="A34" s="7"/>
      <c r="B34" s="193"/>
      <c r="C34" s="194"/>
      <c r="D34" s="198"/>
      <c r="E34" s="198"/>
      <c r="F34" s="198"/>
      <c r="G34" s="198"/>
      <c r="H34" s="198"/>
      <c r="I34" s="198"/>
      <c r="J34" s="7"/>
      <c r="K34" s="199"/>
      <c r="L34" s="199"/>
      <c r="M34" s="197"/>
      <c r="N34" s="197"/>
      <c r="O34" s="197"/>
      <c r="P34" s="197"/>
      <c r="Q34" s="197"/>
      <c r="R34" s="197"/>
      <c r="S34" s="7"/>
    </row>
    <row r="35" spans="1:19" s="14" customFormat="1" ht="15" customHeight="1" x14ac:dyDescent="0.2">
      <c r="A35" s="7"/>
      <c r="B35" s="193"/>
      <c r="C35" s="194"/>
      <c r="D35" s="198"/>
      <c r="E35" s="198"/>
      <c r="F35" s="198"/>
      <c r="G35" s="198"/>
      <c r="H35" s="198"/>
      <c r="I35" s="198"/>
      <c r="J35" s="7"/>
      <c r="K35" s="199"/>
      <c r="L35" s="199"/>
      <c r="M35" s="197"/>
      <c r="N35" s="197"/>
      <c r="O35" s="197"/>
      <c r="P35" s="197"/>
      <c r="Q35" s="197"/>
      <c r="R35" s="197"/>
      <c r="S35" s="7"/>
    </row>
    <row r="36" spans="1:19" s="14" customFormat="1" ht="15" customHeight="1" x14ac:dyDescent="0.2">
      <c r="A36" s="7"/>
      <c r="B36" s="193"/>
      <c r="C36" s="194"/>
      <c r="D36" s="198"/>
      <c r="E36" s="198"/>
      <c r="F36" s="198"/>
      <c r="G36" s="198"/>
      <c r="H36" s="201"/>
      <c r="I36" s="201"/>
      <c r="J36" s="7"/>
      <c r="K36" s="200"/>
      <c r="L36" s="200"/>
      <c r="M36" s="197"/>
      <c r="N36" s="197"/>
      <c r="O36" s="197"/>
      <c r="P36" s="197"/>
      <c r="Q36" s="197"/>
      <c r="R36" s="197"/>
      <c r="S36" s="7"/>
    </row>
    <row r="37" spans="1:19" s="14" customFormat="1" ht="15" customHeight="1" x14ac:dyDescent="0.2">
      <c r="A37" s="7"/>
      <c r="B37" s="193"/>
      <c r="C37" s="194"/>
      <c r="D37" s="198"/>
      <c r="E37" s="198"/>
      <c r="F37" s="198"/>
      <c r="G37" s="201"/>
      <c r="H37" s="198"/>
      <c r="I37" s="198"/>
      <c r="J37" s="7"/>
      <c r="K37" s="199"/>
      <c r="L37" s="199"/>
      <c r="M37" s="197"/>
      <c r="N37" s="197"/>
      <c r="O37" s="197"/>
      <c r="P37" s="197"/>
      <c r="Q37" s="197"/>
      <c r="R37" s="197"/>
      <c r="S37" s="7"/>
    </row>
    <row r="38" spans="1:19" s="14" customFormat="1" ht="15" customHeight="1" x14ac:dyDescent="0.2">
      <c r="A38" s="7"/>
      <c r="B38" s="203"/>
      <c r="C38" s="194"/>
      <c r="D38" s="198"/>
      <c r="E38" s="198"/>
      <c r="F38" s="198"/>
      <c r="G38" s="198"/>
      <c r="H38" s="198"/>
      <c r="I38" s="198"/>
      <c r="J38" s="7"/>
      <c r="K38" s="199"/>
      <c r="L38" s="199"/>
      <c r="M38" s="197"/>
      <c r="N38" s="197"/>
      <c r="O38" s="197"/>
      <c r="P38" s="197"/>
      <c r="Q38" s="197"/>
      <c r="R38" s="197"/>
      <c r="S38" s="7"/>
    </row>
    <row r="39" spans="1:19" s="14" customFormat="1" ht="15" customHeight="1" x14ac:dyDescent="0.2">
      <c r="A39" s="7"/>
      <c r="B39" s="193"/>
      <c r="C39" s="194"/>
      <c r="D39" s="198"/>
      <c r="E39" s="198"/>
      <c r="F39" s="198"/>
      <c r="G39" s="198"/>
      <c r="H39" s="198"/>
      <c r="I39" s="198"/>
      <c r="J39" s="7"/>
      <c r="K39" s="199"/>
      <c r="L39" s="199"/>
      <c r="M39" s="197"/>
      <c r="N39" s="197"/>
      <c r="O39" s="197"/>
      <c r="P39" s="197"/>
      <c r="Q39" s="197"/>
      <c r="R39" s="197"/>
      <c r="S39" s="7"/>
    </row>
    <row r="40" spans="1:19" s="14" customFormat="1" ht="15" customHeight="1" x14ac:dyDescent="0.2">
      <c r="A40" s="7"/>
      <c r="B40" s="193"/>
      <c r="C40" s="194"/>
      <c r="D40" s="198"/>
      <c r="E40" s="198"/>
      <c r="F40" s="198"/>
      <c r="G40" s="198"/>
      <c r="H40" s="198"/>
      <c r="I40" s="198"/>
      <c r="J40" s="7"/>
      <c r="K40" s="199"/>
      <c r="L40" s="199"/>
      <c r="M40" s="197"/>
      <c r="N40" s="197"/>
      <c r="O40" s="197"/>
      <c r="P40" s="197"/>
      <c r="Q40" s="197"/>
      <c r="R40" s="197"/>
      <c r="S40" s="7"/>
    </row>
    <row r="41" spans="1:19" s="14" customFormat="1" ht="15" customHeight="1" x14ac:dyDescent="0.2">
      <c r="A41" s="7"/>
      <c r="B41" s="7"/>
      <c r="C41" s="15"/>
      <c r="D41" s="84"/>
      <c r="E41" s="84"/>
      <c r="F41" s="84"/>
      <c r="G41" s="84"/>
      <c r="H41" s="84"/>
      <c r="I41" s="84"/>
      <c r="J41" s="7"/>
      <c r="K41" s="85"/>
      <c r="L41" s="85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0"/>
      <c r="L42" s="60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0"/>
      <c r="L43" s="60"/>
      <c r="S43" s="7"/>
    </row>
    <row r="44" spans="1:19" s="191" customFormat="1" ht="13.5" customHeight="1" x14ac:dyDescent="0.2">
      <c r="C44" s="191">
        <v>2008</v>
      </c>
      <c r="D44" s="191">
        <v>2009</v>
      </c>
      <c r="E44" s="191">
        <v>2010</v>
      </c>
      <c r="F44" s="191">
        <v>2011</v>
      </c>
      <c r="G44" s="191">
        <v>2012</v>
      </c>
      <c r="H44" s="191">
        <v>2013</v>
      </c>
      <c r="I44" s="191">
        <v>2014</v>
      </c>
      <c r="J44" s="191">
        <v>2015</v>
      </c>
      <c r="K44" s="191">
        <v>2016</v>
      </c>
      <c r="L44" s="191">
        <v>2017</v>
      </c>
      <c r="M44" s="191">
        <v>2018</v>
      </c>
      <c r="N44" s="191">
        <v>2019</v>
      </c>
      <c r="O44" s="191">
        <v>2020</v>
      </c>
      <c r="P44" s="191">
        <v>2021</v>
      </c>
      <c r="Q44" s="191">
        <v>2022</v>
      </c>
      <c r="R44" s="191">
        <v>2023</v>
      </c>
      <c r="S44" s="191">
        <v>2024</v>
      </c>
    </row>
    <row r="45" spans="1:19" s="191" customFormat="1" ht="15" customHeight="1" x14ac:dyDescent="0.2">
      <c r="B45" s="204" t="s">
        <v>102</v>
      </c>
      <c r="C45" s="376" t="e">
        <f>連BS!#REF!</f>
        <v>#REF!</v>
      </c>
      <c r="D45" s="376" t="e">
        <f>連BS!#REF!</f>
        <v>#REF!</v>
      </c>
      <c r="E45" s="376" t="e">
        <f>連BS!#REF!</f>
        <v>#REF!</v>
      </c>
      <c r="F45" s="376" t="e">
        <f>連BS!#REF!</f>
        <v>#REF!</v>
      </c>
      <c r="G45" s="376" t="e">
        <f>連BS!#REF!</f>
        <v>#REF!</v>
      </c>
      <c r="H45" s="376">
        <f>連BS!D19</f>
        <v>13845</v>
      </c>
      <c r="I45" s="376">
        <f>連BS!E19</f>
        <v>16149</v>
      </c>
      <c r="J45" s="376">
        <f>連BS!F19</f>
        <v>15492</v>
      </c>
      <c r="K45" s="376">
        <f>連BS!G19</f>
        <v>13130</v>
      </c>
      <c r="L45" s="376">
        <f>連BS!H19</f>
        <v>13528</v>
      </c>
      <c r="M45" s="376">
        <f>連BS!I19</f>
        <v>11931</v>
      </c>
      <c r="N45" s="376">
        <f>連BS!J19</f>
        <v>12708</v>
      </c>
      <c r="O45" s="376">
        <f>連BS!K19</f>
        <v>13168</v>
      </c>
      <c r="P45" s="376">
        <f>連BS!L19</f>
        <v>15150</v>
      </c>
      <c r="Q45" s="376">
        <f>連BS!M19</f>
        <v>16365</v>
      </c>
      <c r="R45" s="376">
        <f>連BS!N19</f>
        <v>17439</v>
      </c>
      <c r="S45" s="376">
        <f>連BS!O19</f>
        <v>18059</v>
      </c>
    </row>
    <row r="46" spans="1:19" s="191" customFormat="1" ht="10.5" customHeight="1" x14ac:dyDescent="0.2">
      <c r="B46" s="204" t="s">
        <v>249</v>
      </c>
      <c r="C46" s="205" t="e">
        <f>安全性!#REF!</f>
        <v>#REF!</v>
      </c>
      <c r="D46" s="205" t="e">
        <f>安全性!#REF!</f>
        <v>#REF!</v>
      </c>
      <c r="E46" s="205" t="e">
        <f>安全性!#REF!</f>
        <v>#REF!</v>
      </c>
      <c r="F46" s="205" t="e">
        <f>安全性!#REF!</f>
        <v>#REF!</v>
      </c>
      <c r="G46" s="205" t="e">
        <f>安全性!#REF!</f>
        <v>#REF!</v>
      </c>
      <c r="H46" s="205">
        <f>安全性!D16</f>
        <v>2.0653967179914963</v>
      </c>
      <c r="I46" s="205">
        <f>安全性!E16</f>
        <v>2.1416273912224142</v>
      </c>
      <c r="J46" s="205">
        <f>安全性!F16</f>
        <v>1.2539028439350486</v>
      </c>
      <c r="K46" s="205">
        <f>安全性!G16</f>
        <v>0.78277170795213902</v>
      </c>
      <c r="L46" s="205">
        <f>安全性!H16</f>
        <v>1.5687946867933908</v>
      </c>
      <c r="M46" s="205">
        <f>安全性!I16</f>
        <v>1.4474481771688867</v>
      </c>
      <c r="N46" s="205">
        <f>安全性!J16</f>
        <v>1.8625964995180888</v>
      </c>
      <c r="O46" s="205">
        <f>安全性!K16</f>
        <v>2.1367666282423743</v>
      </c>
      <c r="P46" s="205">
        <f>安全性!L16</f>
        <v>2.4831143974843153</v>
      </c>
      <c r="Q46" s="205">
        <f>安全性!M16</f>
        <v>2.843544689315376</v>
      </c>
      <c r="R46" s="205">
        <f>安全性!N16</f>
        <v>2.8039509641054727</v>
      </c>
      <c r="S46" s="205">
        <f>安全性!O16</f>
        <v>2.2396529083269683</v>
      </c>
    </row>
    <row r="47" spans="1:19" s="191" customFormat="1" ht="13.5" customHeight="1" x14ac:dyDescent="0.2">
      <c r="B47" s="191" t="s">
        <v>120</v>
      </c>
      <c r="C47" s="206" t="e">
        <f>連BS!#REF!</f>
        <v>#REF!</v>
      </c>
      <c r="D47" s="206" t="e">
        <f>連BS!#REF!</f>
        <v>#REF!</v>
      </c>
      <c r="E47" s="206" t="e">
        <f>連BS!#REF!</f>
        <v>#REF!</v>
      </c>
      <c r="F47" s="206" t="e">
        <f>連BS!#REF!</f>
        <v>#REF!</v>
      </c>
      <c r="G47" s="206" t="e">
        <f>連BS!#REF!</f>
        <v>#REF!</v>
      </c>
      <c r="H47" s="206">
        <f>連BS!D38</f>
        <v>11221</v>
      </c>
      <c r="I47" s="206">
        <f>連BS!E38</f>
        <v>10446</v>
      </c>
      <c r="J47" s="206">
        <f>連BS!F38</f>
        <v>10146</v>
      </c>
      <c r="K47" s="206">
        <f>連BS!G38</f>
        <v>10182</v>
      </c>
      <c r="L47" s="206">
        <f>連BS!H38</f>
        <v>8755</v>
      </c>
      <c r="M47" s="206">
        <f>連BS!I38</f>
        <v>9014</v>
      </c>
      <c r="N47" s="206">
        <f>連BS!J38</f>
        <v>7932</v>
      </c>
      <c r="O47" s="206">
        <f>連BS!K38</f>
        <v>6409</v>
      </c>
      <c r="P47" s="206">
        <f>連BS!L38</f>
        <v>5320</v>
      </c>
      <c r="Q47" s="206">
        <f>連BS!M38</f>
        <v>4468</v>
      </c>
      <c r="R47" s="206">
        <f>連BS!N38</f>
        <v>3860</v>
      </c>
      <c r="S47" s="206">
        <f>連BS!O38</f>
        <v>4636</v>
      </c>
    </row>
    <row r="48" spans="1:19" s="191" customFormat="1" ht="10.5" customHeight="1" x14ac:dyDescent="0.2">
      <c r="B48" s="191" t="s">
        <v>250</v>
      </c>
      <c r="C48" s="192" t="e">
        <f>安全性!#REF!</f>
        <v>#REF!</v>
      </c>
      <c r="D48" s="192" t="e">
        <f>安全性!#REF!</f>
        <v>#REF!</v>
      </c>
      <c r="E48" s="192" t="e">
        <f>安全性!#REF!</f>
        <v>#REF!</v>
      </c>
      <c r="F48" s="192" t="e">
        <f>安全性!#REF!</f>
        <v>#REF!</v>
      </c>
      <c r="G48" s="192" t="e">
        <f>安全性!#REF!</f>
        <v>#REF!</v>
      </c>
      <c r="H48" s="192">
        <f>安全性!D17</f>
        <v>0.69435471175613594</v>
      </c>
      <c r="I48" s="192">
        <f>安全性!E17</f>
        <v>0.62999885480805429</v>
      </c>
      <c r="J48" s="192">
        <f>安全性!F17</f>
        <v>0.89801525371798097</v>
      </c>
      <c r="K48" s="192">
        <f>安全性!G17</f>
        <v>2.0479031474309362</v>
      </c>
      <c r="L48" s="192">
        <f>安全性!H17</f>
        <v>1.1757596862226036</v>
      </c>
      <c r="M48" s="192">
        <f>安全性!I17</f>
        <v>0.7820353310713416</v>
      </c>
      <c r="N48" s="192">
        <f>安全性!J17</f>
        <v>0.60628114193826232</v>
      </c>
      <c r="O48" s="192">
        <f>安全性!K17</f>
        <v>0.49983700653533603</v>
      </c>
      <c r="P48" s="192">
        <f>安全性!L17</f>
        <v>0.37904085095584994</v>
      </c>
      <c r="Q48" s="192">
        <f>安全性!M17</f>
        <v>0.30300100417124282</v>
      </c>
      <c r="R48" s="192">
        <f>安全性!N17</f>
        <v>0.26182674443607123</v>
      </c>
      <c r="S48" s="192">
        <f>安全性!O17</f>
        <v>0.32606262566255884</v>
      </c>
    </row>
    <row r="49" spans="2:19" s="191" customFormat="1" ht="13.5" customHeight="1" x14ac:dyDescent="0.2">
      <c r="B49" s="204" t="s">
        <v>239</v>
      </c>
      <c r="C49" s="208" t="e">
        <f>安全性!#REF!</f>
        <v>#REF!</v>
      </c>
      <c r="D49" s="208" t="e">
        <f>安全性!#REF!</f>
        <v>#REF!</v>
      </c>
      <c r="E49" s="208" t="e">
        <f>安全性!#REF!</f>
        <v>#REF!</v>
      </c>
      <c r="F49" s="208" t="e">
        <f>安全性!#REF!</f>
        <v>#REF!</v>
      </c>
      <c r="G49" s="208" t="e">
        <f>安全性!#REF!</f>
        <v>#REF!</v>
      </c>
      <c r="H49" s="208">
        <f>安全性!D10</f>
        <v>16160</v>
      </c>
      <c r="I49" s="208">
        <f>安全性!E10</f>
        <v>16582</v>
      </c>
      <c r="J49" s="208">
        <f>安全性!F10</f>
        <v>11299</v>
      </c>
      <c r="K49" s="208">
        <f>安全性!G10</f>
        <v>4971</v>
      </c>
      <c r="L49" s="208">
        <f>安全性!H10</f>
        <v>7446</v>
      </c>
      <c r="M49" s="208">
        <f>安全性!I10</f>
        <v>11527</v>
      </c>
      <c r="N49" s="208">
        <f>安全性!J10</f>
        <v>13084</v>
      </c>
      <c r="O49" s="208">
        <f>安全性!K10</f>
        <v>12822</v>
      </c>
      <c r="P49" s="208">
        <f>安全性!L10</f>
        <v>14037</v>
      </c>
      <c r="Q49" s="208">
        <f>安全性!M10</f>
        <v>14748</v>
      </c>
      <c r="R49" s="208">
        <f>安全性!N10</f>
        <v>14742</v>
      </c>
      <c r="S49" s="208">
        <f>安全性!O10</f>
        <v>14220</v>
      </c>
    </row>
    <row r="50" spans="2:19" s="191" customFormat="1" ht="9.6" x14ac:dyDescent="0.2">
      <c r="B50" s="204" t="s">
        <v>241</v>
      </c>
      <c r="C50" s="205" t="e">
        <f>安全性!#REF!</f>
        <v>#REF!</v>
      </c>
      <c r="D50" s="205" t="e">
        <f>安全性!#REF!</f>
        <v>#REF!</v>
      </c>
      <c r="E50" s="205" t="e">
        <f>安全性!#REF!</f>
        <v>#REF!</v>
      </c>
      <c r="F50" s="205" t="e">
        <f>安全性!#REF!</f>
        <v>#REF!</v>
      </c>
      <c r="G50" s="205" t="e">
        <f>安全性!#REF!</f>
        <v>#REF!</v>
      </c>
      <c r="H50" s="205">
        <f>安全性!D19</f>
        <v>0.64469731786092699</v>
      </c>
      <c r="I50" s="205">
        <f>安全性!E19</f>
        <v>0.62349313817657503</v>
      </c>
      <c r="J50" s="205">
        <f>安全性!F19</f>
        <v>0.44070786105348392</v>
      </c>
      <c r="K50" s="205">
        <f>安全性!G19</f>
        <v>0.21327441406488776</v>
      </c>
      <c r="L50" s="205">
        <f>安全性!H19</f>
        <v>0.33416125359216825</v>
      </c>
      <c r="M50" s="205">
        <f>安全性!I19</f>
        <v>0.55033651185226107</v>
      </c>
      <c r="N50" s="205">
        <f>安全性!J19</f>
        <v>0.63389852794309398</v>
      </c>
      <c r="O50" s="205">
        <f>安全性!K19</f>
        <v>0.65496254700778567</v>
      </c>
      <c r="P50" s="205">
        <f>安全性!L19</f>
        <v>0.68569687202422791</v>
      </c>
      <c r="Q50" s="205">
        <f>安全性!M19</f>
        <v>0.70789323266229109</v>
      </c>
      <c r="R50" s="205">
        <f>安全性!N19</f>
        <v>0.6921775601531297</v>
      </c>
      <c r="S50" s="205">
        <f>安全性!O19</f>
        <v>0.62655076074332094</v>
      </c>
    </row>
    <row r="51" spans="2:19" s="191" customFormat="1" ht="9.6" x14ac:dyDescent="0.2">
      <c r="B51" s="191" t="s">
        <v>191</v>
      </c>
      <c r="C51" s="210" t="e">
        <f>効率・成長性!#REF!</f>
        <v>#REF!</v>
      </c>
      <c r="D51" s="210" t="e">
        <f>効率・成長性!#REF!</f>
        <v>#REF!</v>
      </c>
      <c r="E51" s="210" t="e">
        <f>効率・成長性!#REF!</f>
        <v>#REF!</v>
      </c>
      <c r="F51" s="210" t="e">
        <f>効率・成長性!#REF!</f>
        <v>#REF!</v>
      </c>
      <c r="G51" s="210" t="e">
        <f>効率・成長性!#REF!</f>
        <v>#REF!</v>
      </c>
      <c r="H51" s="210" t="e">
        <f>効率・成長性!D8</f>
        <v>#REF!</v>
      </c>
      <c r="I51" s="210">
        <f>効率・成長性!E8</f>
        <v>1.2581903783595052</v>
      </c>
      <c r="J51" s="210">
        <f>効率・成長性!F8</f>
        <v>1.1672393654282411</v>
      </c>
      <c r="K51" s="210">
        <f>効率・成長性!G8</f>
        <v>1.2172425477486484</v>
      </c>
      <c r="L51" s="210">
        <f>効率・成長性!H8</f>
        <v>1.3608546102107693</v>
      </c>
      <c r="M51" s="210">
        <f>効率・成長性!I8</f>
        <v>1.4061551905360108</v>
      </c>
      <c r="N51" s="210">
        <f>効率・成長性!J8</f>
        <v>1.1369747727604071</v>
      </c>
      <c r="O51" s="210">
        <f>効率・成長性!K8</f>
        <v>1.1716477795976692</v>
      </c>
      <c r="P51" s="210">
        <f>効率・成長性!L8</f>
        <v>1.1236058378315106</v>
      </c>
      <c r="Q51" s="210">
        <f>効率・成長性!M8</f>
        <v>1.1242562366610318</v>
      </c>
      <c r="R51" s="210">
        <f>効率・成長性!N8</f>
        <v>1.1370156277409078</v>
      </c>
      <c r="S51" s="210">
        <f>効率・成長性!O8</f>
        <v>1.0848449591973004</v>
      </c>
    </row>
    <row r="52" spans="2:19" s="191" customFormat="1" ht="9.6" x14ac:dyDescent="0.2">
      <c r="B52" s="191" t="s">
        <v>314</v>
      </c>
      <c r="C52" s="210" t="e">
        <f>効率・成長性!#REF!</f>
        <v>#REF!</v>
      </c>
      <c r="D52" s="210" t="e">
        <f>効率・成長性!#REF!</f>
        <v>#REF!</v>
      </c>
      <c r="E52" s="210" t="e">
        <f>効率・成長性!#REF!</f>
        <v>#REF!</v>
      </c>
      <c r="F52" s="210" t="e">
        <f>効率・成長性!#REF!</f>
        <v>#REF!</v>
      </c>
      <c r="G52" s="210" t="e">
        <f>効率・成長性!#REF!</f>
        <v>#REF!</v>
      </c>
      <c r="H52" s="210" t="e">
        <f>効率・成長性!D9</f>
        <v>#REF!</v>
      </c>
      <c r="I52" s="210">
        <f>効率・成長性!E9</f>
        <v>2.9998879909240799</v>
      </c>
      <c r="J52" s="210">
        <f>効率・成長性!F9</f>
        <v>2.9606275675203211</v>
      </c>
      <c r="K52" s="210">
        <f>効率・成長性!G9</f>
        <v>2.9310701767149716</v>
      </c>
      <c r="L52" s="210">
        <f>効率・成長性!H9</f>
        <v>3.276607317156115</v>
      </c>
      <c r="M52" s="210">
        <f>効率・成長性!I9</f>
        <v>3.4208197766369675</v>
      </c>
      <c r="N52" s="210">
        <f>効率・成長性!J9</f>
        <v>2.7899812892646643</v>
      </c>
      <c r="O52" s="210">
        <f>効率・成長性!K9</f>
        <v>3.2856042288836642</v>
      </c>
      <c r="P52" s="210">
        <f>効率・成長性!L9</f>
        <v>3.836300931830817</v>
      </c>
      <c r="Q52" s="210">
        <f>効率・成長性!M9</f>
        <v>4.743684288188236</v>
      </c>
      <c r="R52" s="210">
        <f>効率・成長性!N9</f>
        <v>5.7518628193813663</v>
      </c>
      <c r="S52" s="210">
        <f>効率・成長性!O9</f>
        <v>5.6172028179838307</v>
      </c>
    </row>
    <row r="53" spans="2:19" s="191" customFormat="1" ht="9.6" x14ac:dyDescent="0.2"/>
    <row r="54" spans="2:19" s="191" customFormat="1" ht="9.6" x14ac:dyDescent="0.2"/>
    <row r="55" spans="2:19" s="191" customFormat="1" ht="9.6" x14ac:dyDescent="0.2"/>
    <row r="56" spans="2:19" s="191" customFormat="1" ht="9.6" x14ac:dyDescent="0.2"/>
    <row r="57" spans="2:19" s="191" customFormat="1" ht="9.6" x14ac:dyDescent="0.2"/>
    <row r="58" spans="2:19" s="190" customFormat="1" ht="9.6" x14ac:dyDescent="0.2"/>
    <row r="59" spans="2:19" s="190" customFormat="1" ht="9.6" x14ac:dyDescent="0.2"/>
    <row r="60" spans="2:19" s="190" customFormat="1" ht="9.6" x14ac:dyDescent="0.2"/>
    <row r="61" spans="2:19" s="190" customFormat="1" ht="9.6" x14ac:dyDescent="0.2"/>
    <row r="62" spans="2:19" s="190" customFormat="1" ht="9.6" x14ac:dyDescent="0.2"/>
    <row r="63" spans="2:19" s="190" customFormat="1" ht="9.6" x14ac:dyDescent="0.2"/>
    <row r="64" spans="2:19" s="190" customFormat="1" ht="9.6" x14ac:dyDescent="0.2"/>
    <row r="65" s="19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S65"/>
  <sheetViews>
    <sheetView showGridLines="0" view="pageBreakPreview" zoomScaleNormal="100" zoomScaleSheetLayoutView="100" workbookViewId="0">
      <selection activeCell="T25" sqref="T25"/>
    </sheetView>
  </sheetViews>
  <sheetFormatPr defaultColWidth="9" defaultRowHeight="13.2" x14ac:dyDescent="0.2"/>
  <cols>
    <col min="1" max="1" width="2.6640625" style="8" customWidth="1"/>
    <col min="2" max="9" width="11.77734375" style="8" customWidth="1"/>
    <col min="10" max="10" width="7.21875" style="8" customWidth="1"/>
    <col min="11" max="18" width="11.77734375" style="8" customWidth="1"/>
    <col min="19" max="19" width="2.6640625" style="8" customWidth="1"/>
    <col min="20" max="16384" width="9" style="8"/>
  </cols>
  <sheetData>
    <row r="1" spans="1:19" ht="13.5" customHeight="1" x14ac:dyDescent="0.2"/>
    <row r="2" spans="1:19" ht="22.5" customHeight="1" x14ac:dyDescent="0.2">
      <c r="A2" s="9"/>
      <c r="B2" s="8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9" ht="22.5" customHeight="1" x14ac:dyDescent="0.2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S3" s="10"/>
    </row>
    <row r="4" spans="1:19" s="25" customFormat="1" ht="15" customHeight="1" x14ac:dyDescent="0.2">
      <c r="A4" s="186"/>
      <c r="B4" s="187" t="s">
        <v>337</v>
      </c>
      <c r="C4" s="188"/>
      <c r="D4" s="188"/>
      <c r="E4" s="188"/>
      <c r="F4" s="188"/>
      <c r="G4" s="188"/>
      <c r="H4" s="189"/>
      <c r="I4" s="189"/>
      <c r="J4" s="186"/>
      <c r="K4" s="187" t="s">
        <v>338</v>
      </c>
      <c r="L4" s="188"/>
      <c r="M4" s="188"/>
      <c r="N4" s="188"/>
      <c r="O4" s="188"/>
      <c r="P4" s="188"/>
      <c r="Q4" s="189"/>
      <c r="R4" s="189"/>
      <c r="S4" s="186"/>
    </row>
    <row r="5" spans="1:19" s="14" customFormat="1" ht="15" customHeight="1" x14ac:dyDescent="0.2">
      <c r="A5" s="7"/>
      <c r="B5" s="7"/>
      <c r="C5" s="7"/>
      <c r="D5" s="84"/>
      <c r="E5" s="84"/>
      <c r="F5" s="84"/>
      <c r="G5" s="84"/>
      <c r="H5" s="84"/>
      <c r="I5" s="84"/>
      <c r="J5" s="7"/>
      <c r="K5" s="85"/>
      <c r="L5" s="85"/>
      <c r="S5" s="7"/>
    </row>
    <row r="6" spans="1:19" s="14" customFormat="1" ht="15" customHeight="1" x14ac:dyDescent="0.2">
      <c r="A6" s="7"/>
      <c r="B6" s="7"/>
      <c r="C6" s="15"/>
      <c r="D6" s="183"/>
      <c r="E6" s="183"/>
      <c r="F6" s="183"/>
      <c r="G6" s="183"/>
      <c r="H6" s="183"/>
      <c r="I6" s="183"/>
      <c r="J6" s="7"/>
      <c r="K6" s="184"/>
      <c r="L6" s="184"/>
      <c r="S6" s="7"/>
    </row>
    <row r="7" spans="1:19" s="14" customFormat="1" ht="15" customHeight="1" x14ac:dyDescent="0.2">
      <c r="A7" s="7"/>
      <c r="B7" s="7"/>
      <c r="C7" s="15"/>
      <c r="D7" s="82"/>
      <c r="E7" s="82"/>
      <c r="F7" s="82"/>
      <c r="G7" s="82"/>
      <c r="H7" s="82"/>
      <c r="I7" s="82"/>
      <c r="J7" s="7"/>
      <c r="K7" s="83"/>
      <c r="L7" s="83"/>
      <c r="S7" s="7"/>
    </row>
    <row r="8" spans="1:19" s="14" customFormat="1" ht="15" customHeight="1" x14ac:dyDescent="0.2">
      <c r="A8" s="7"/>
      <c r="B8" s="7"/>
      <c r="C8" s="15"/>
      <c r="D8" s="82"/>
      <c r="E8" s="82"/>
      <c r="F8" s="82"/>
      <c r="G8" s="82"/>
      <c r="H8" s="82"/>
      <c r="I8" s="82"/>
      <c r="J8" s="7"/>
      <c r="K8" s="83"/>
      <c r="L8" s="83"/>
      <c r="S8" s="7"/>
    </row>
    <row r="9" spans="1:19" s="14" customFormat="1" ht="15" customHeight="1" x14ac:dyDescent="0.2">
      <c r="A9" s="7"/>
      <c r="B9" s="7"/>
      <c r="C9" s="15"/>
      <c r="D9" s="82"/>
      <c r="E9" s="82"/>
      <c r="F9" s="82"/>
      <c r="G9" s="82"/>
      <c r="H9" s="82"/>
      <c r="I9" s="82"/>
      <c r="J9" s="7"/>
      <c r="K9" s="83"/>
      <c r="L9" s="83"/>
      <c r="S9" s="7"/>
    </row>
    <row r="10" spans="1:19" s="14" customFormat="1" ht="15" customHeight="1" x14ac:dyDescent="0.2">
      <c r="A10" s="7"/>
      <c r="B10" s="7"/>
      <c r="C10" s="15"/>
      <c r="D10" s="82"/>
      <c r="E10" s="82"/>
      <c r="F10" s="82"/>
      <c r="G10" s="82"/>
      <c r="H10" s="82"/>
      <c r="I10" s="82"/>
      <c r="J10" s="7"/>
      <c r="K10" s="83"/>
      <c r="L10" s="83"/>
      <c r="S10" s="7"/>
    </row>
    <row r="11" spans="1:19" s="14" customFormat="1" ht="15" customHeight="1" x14ac:dyDescent="0.2">
      <c r="A11" s="7"/>
      <c r="B11" s="7"/>
      <c r="C11" s="15"/>
      <c r="D11" s="82"/>
      <c r="E11" s="82"/>
      <c r="F11" s="82"/>
      <c r="G11" s="82"/>
      <c r="H11" s="82"/>
      <c r="I11" s="82"/>
      <c r="J11" s="7"/>
      <c r="K11" s="83"/>
      <c r="L11" s="60"/>
      <c r="S11" s="7"/>
    </row>
    <row r="12" spans="1:19" s="14" customFormat="1" ht="15" customHeight="1" x14ac:dyDescent="0.2">
      <c r="A12" s="7"/>
      <c r="B12" s="7"/>
      <c r="C12" s="15"/>
      <c r="D12" s="82"/>
      <c r="E12" s="82"/>
      <c r="F12" s="35"/>
      <c r="G12" s="82"/>
      <c r="H12" s="82"/>
      <c r="I12" s="82"/>
      <c r="J12" s="7"/>
      <c r="K12" s="83"/>
      <c r="L12" s="83"/>
      <c r="M12" s="185"/>
      <c r="S12" s="7"/>
    </row>
    <row r="13" spans="1:19" s="14" customFormat="1" ht="15" customHeight="1" x14ac:dyDescent="0.2">
      <c r="A13" s="7"/>
      <c r="B13" s="84"/>
      <c r="C13" s="15"/>
      <c r="D13" s="82"/>
      <c r="E13" s="82"/>
      <c r="F13" s="82"/>
      <c r="G13" s="82"/>
      <c r="H13" s="82"/>
      <c r="I13" s="82"/>
      <c r="J13" s="7"/>
      <c r="K13" s="83"/>
      <c r="L13" s="83"/>
      <c r="S13" s="7"/>
    </row>
    <row r="14" spans="1:19" s="14" customFormat="1" ht="15" customHeight="1" x14ac:dyDescent="0.2">
      <c r="A14" s="7"/>
      <c r="B14" s="7"/>
      <c r="C14" s="15"/>
      <c r="D14" s="82"/>
      <c r="E14" s="82"/>
      <c r="F14" s="82"/>
      <c r="G14" s="82"/>
      <c r="H14" s="82"/>
      <c r="I14" s="82"/>
      <c r="J14" s="7"/>
      <c r="K14" s="83"/>
      <c r="L14" s="83"/>
      <c r="S14" s="7"/>
    </row>
    <row r="15" spans="1:19" s="14" customFormat="1" ht="15" customHeight="1" x14ac:dyDescent="0.2">
      <c r="A15" s="7"/>
      <c r="B15" s="7"/>
      <c r="C15" s="15"/>
      <c r="D15" s="82"/>
      <c r="E15" s="82"/>
      <c r="F15" s="82"/>
      <c r="G15" s="82"/>
      <c r="H15" s="82"/>
      <c r="I15" s="82"/>
      <c r="J15" s="7"/>
      <c r="K15" s="83"/>
      <c r="L15" s="83"/>
      <c r="S15" s="7"/>
    </row>
    <row r="16" spans="1:19" s="14" customFormat="1" ht="15" customHeight="1" x14ac:dyDescent="0.2">
      <c r="A16" s="7"/>
      <c r="B16" s="7"/>
      <c r="C16" s="15"/>
      <c r="D16" s="82"/>
      <c r="E16" s="82"/>
      <c r="F16" s="82"/>
      <c r="G16" s="82"/>
      <c r="H16" s="35"/>
      <c r="I16" s="35"/>
      <c r="J16" s="7"/>
      <c r="K16" s="60"/>
      <c r="L16" s="60"/>
      <c r="S16" s="7"/>
    </row>
    <row r="17" spans="1:19" s="14" customFormat="1" ht="15" customHeight="1" x14ac:dyDescent="0.2">
      <c r="A17" s="7"/>
      <c r="B17" s="7"/>
      <c r="C17" s="15"/>
      <c r="D17" s="82"/>
      <c r="E17" s="82"/>
      <c r="F17" s="82"/>
      <c r="G17" s="35"/>
      <c r="H17" s="82"/>
      <c r="I17" s="82"/>
      <c r="J17" s="7"/>
      <c r="K17" s="83"/>
      <c r="L17" s="83"/>
      <c r="S17" s="7"/>
    </row>
    <row r="18" spans="1:19" s="14" customFormat="1" ht="15" customHeight="1" x14ac:dyDescent="0.2">
      <c r="A18" s="7"/>
      <c r="B18" s="84"/>
      <c r="C18" s="15"/>
      <c r="D18" s="82"/>
      <c r="E18" s="82"/>
      <c r="F18" s="82"/>
      <c r="G18" s="82"/>
      <c r="H18" s="82"/>
      <c r="I18" s="82"/>
      <c r="J18" s="7"/>
      <c r="K18" s="83"/>
      <c r="L18" s="83"/>
      <c r="S18" s="7"/>
    </row>
    <row r="19" spans="1:19" s="14" customFormat="1" ht="15" customHeight="1" x14ac:dyDescent="0.2">
      <c r="A19" s="7"/>
      <c r="B19" s="7"/>
      <c r="C19" s="15"/>
      <c r="D19" s="82"/>
      <c r="E19" s="82"/>
      <c r="F19" s="82"/>
      <c r="G19" s="82"/>
      <c r="H19" s="82"/>
      <c r="I19" s="82"/>
      <c r="J19" s="7"/>
      <c r="K19" s="83"/>
      <c r="L19" s="83"/>
      <c r="S19" s="7"/>
    </row>
    <row r="20" spans="1:19" s="14" customFormat="1" ht="15" customHeight="1" x14ac:dyDescent="0.2">
      <c r="A20" s="7"/>
      <c r="B20" s="7"/>
      <c r="C20" s="15"/>
      <c r="D20" s="82"/>
      <c r="E20" s="82"/>
      <c r="F20" s="82"/>
      <c r="G20" s="82"/>
      <c r="H20" s="82"/>
      <c r="I20" s="82"/>
      <c r="J20" s="7"/>
      <c r="K20" s="83"/>
      <c r="L20" s="83"/>
      <c r="S20" s="7"/>
    </row>
    <row r="21" spans="1:19" s="14" customFormat="1" ht="15" customHeight="1" x14ac:dyDescent="0.2">
      <c r="A21" s="7"/>
      <c r="B21" s="7"/>
      <c r="C21" s="15"/>
      <c r="D21" s="84"/>
      <c r="E21" s="84"/>
      <c r="F21" s="84"/>
      <c r="G21" s="84"/>
      <c r="H21" s="84"/>
      <c r="I21" s="84"/>
      <c r="J21" s="7"/>
      <c r="K21" s="85"/>
      <c r="L21" s="85"/>
      <c r="S21" s="7"/>
    </row>
    <row r="22" spans="1:19" s="14" customFormat="1" ht="15" customHeight="1" x14ac:dyDescent="0.2">
      <c r="A22" s="7"/>
      <c r="B22" s="7"/>
      <c r="C22" s="15"/>
      <c r="D22" s="35"/>
      <c r="E22" s="35"/>
      <c r="F22" s="35"/>
      <c r="G22" s="35"/>
      <c r="H22" s="35"/>
      <c r="I22" s="35"/>
      <c r="J22" s="7"/>
      <c r="K22" s="60"/>
      <c r="L22" s="60"/>
      <c r="S22" s="7"/>
    </row>
    <row r="23" spans="1:19" s="14" customFormat="1" ht="15" customHeight="1" x14ac:dyDescent="0.2">
      <c r="A23" s="7"/>
      <c r="B23" s="7"/>
      <c r="C23" s="15"/>
      <c r="D23" s="35"/>
      <c r="E23" s="35"/>
      <c r="F23" s="35"/>
      <c r="G23" s="35"/>
      <c r="H23" s="35"/>
      <c r="I23" s="35"/>
      <c r="J23" s="7"/>
      <c r="K23" s="60"/>
      <c r="L23" s="60"/>
      <c r="S23" s="7"/>
    </row>
    <row r="24" spans="1:19" s="25" customFormat="1" ht="15" customHeight="1" x14ac:dyDescent="0.2">
      <c r="A24" s="186"/>
      <c r="B24" s="187" t="s">
        <v>339</v>
      </c>
      <c r="C24" s="188"/>
      <c r="D24" s="188"/>
      <c r="E24" s="188"/>
      <c r="F24" s="188"/>
      <c r="G24" s="188"/>
      <c r="H24" s="189"/>
      <c r="I24" s="189"/>
      <c r="J24" s="186"/>
      <c r="K24" s="187" t="s">
        <v>340</v>
      </c>
      <c r="L24" s="188"/>
      <c r="M24" s="188"/>
      <c r="N24" s="188"/>
      <c r="O24" s="188"/>
      <c r="P24" s="188"/>
      <c r="Q24" s="189"/>
      <c r="R24" s="189"/>
      <c r="S24" s="186"/>
    </row>
    <row r="25" spans="1:19" s="14" customFormat="1" ht="15" customHeight="1" x14ac:dyDescent="0.2">
      <c r="A25" s="7"/>
      <c r="B25" s="7"/>
      <c r="C25" s="7"/>
      <c r="D25" s="84"/>
      <c r="E25" s="84"/>
      <c r="F25" s="84"/>
      <c r="G25" s="84"/>
      <c r="H25" s="84"/>
      <c r="I25" s="84"/>
      <c r="J25" s="7"/>
      <c r="K25" s="85"/>
      <c r="L25" s="85"/>
      <c r="S25" s="7"/>
    </row>
    <row r="26" spans="1:19" s="14" customFormat="1" ht="15" customHeight="1" x14ac:dyDescent="0.2">
      <c r="A26" s="7"/>
      <c r="B26" s="193"/>
      <c r="C26" s="194"/>
      <c r="D26" s="195"/>
      <c r="E26" s="195"/>
      <c r="F26" s="195"/>
      <c r="G26" s="195"/>
      <c r="H26" s="195"/>
      <c r="I26" s="195"/>
      <c r="J26" s="7"/>
      <c r="K26" s="196"/>
      <c r="L26" s="196"/>
      <c r="M26" s="197"/>
      <c r="N26" s="197"/>
      <c r="O26" s="197"/>
      <c r="P26" s="197"/>
      <c r="Q26" s="197"/>
      <c r="R26" s="197"/>
      <c r="S26" s="7"/>
    </row>
    <row r="27" spans="1:19" s="14" customFormat="1" ht="15" customHeight="1" x14ac:dyDescent="0.2">
      <c r="A27" s="7"/>
      <c r="B27" s="193"/>
      <c r="C27" s="194"/>
      <c r="D27" s="198"/>
      <c r="E27" s="198"/>
      <c r="F27" s="198"/>
      <c r="G27" s="198"/>
      <c r="H27" s="198"/>
      <c r="I27" s="198"/>
      <c r="J27" s="7"/>
      <c r="K27" s="199"/>
      <c r="L27" s="199"/>
      <c r="M27" s="197"/>
      <c r="N27" s="197"/>
      <c r="O27" s="197"/>
      <c r="P27" s="197"/>
      <c r="Q27" s="197"/>
      <c r="R27" s="197"/>
      <c r="S27" s="7"/>
    </row>
    <row r="28" spans="1:19" s="14" customFormat="1" ht="15" customHeight="1" x14ac:dyDescent="0.2">
      <c r="A28" s="7"/>
      <c r="B28" s="193"/>
      <c r="C28" s="194"/>
      <c r="D28" s="198"/>
      <c r="E28" s="198"/>
      <c r="F28" s="198"/>
      <c r="G28" s="198"/>
      <c r="H28" s="198"/>
      <c r="I28" s="198"/>
      <c r="J28" s="7"/>
      <c r="K28" s="199"/>
      <c r="L28" s="199"/>
      <c r="M28" s="197"/>
      <c r="N28" s="197"/>
      <c r="O28" s="197"/>
      <c r="P28" s="197"/>
      <c r="Q28" s="197"/>
      <c r="R28" s="197"/>
      <c r="S28" s="7"/>
    </row>
    <row r="29" spans="1:19" s="14" customFormat="1" ht="15" customHeight="1" x14ac:dyDescent="0.2">
      <c r="A29" s="7"/>
      <c r="B29" s="193"/>
      <c r="C29" s="194"/>
      <c r="D29" s="198"/>
      <c r="E29" s="198"/>
      <c r="F29" s="198"/>
      <c r="G29" s="198"/>
      <c r="H29" s="198"/>
      <c r="I29" s="198"/>
      <c r="J29" s="7"/>
      <c r="K29" s="199"/>
      <c r="L29" s="199"/>
      <c r="M29" s="197"/>
      <c r="N29" s="197"/>
      <c r="O29" s="197"/>
      <c r="P29" s="197"/>
      <c r="Q29" s="197"/>
      <c r="R29" s="197"/>
      <c r="S29" s="7"/>
    </row>
    <row r="30" spans="1:19" s="14" customFormat="1" ht="15" customHeight="1" x14ac:dyDescent="0.2">
      <c r="A30" s="7"/>
      <c r="B30" s="193"/>
      <c r="C30" s="194"/>
      <c r="D30" s="198"/>
      <c r="E30" s="198"/>
      <c r="F30" s="198"/>
      <c r="G30" s="198"/>
      <c r="H30" s="198"/>
      <c r="I30" s="198"/>
      <c r="J30" s="7"/>
      <c r="K30" s="199"/>
      <c r="L30" s="199"/>
      <c r="M30" s="197"/>
      <c r="N30" s="197"/>
      <c r="O30" s="197"/>
      <c r="P30" s="197"/>
      <c r="Q30" s="197"/>
      <c r="R30" s="197"/>
      <c r="S30" s="7"/>
    </row>
    <row r="31" spans="1:19" s="14" customFormat="1" ht="15" customHeight="1" x14ac:dyDescent="0.2">
      <c r="A31" s="7"/>
      <c r="B31" s="193"/>
      <c r="C31" s="194"/>
      <c r="D31" s="198"/>
      <c r="E31" s="198"/>
      <c r="F31" s="198"/>
      <c r="G31" s="198"/>
      <c r="H31" s="198"/>
      <c r="I31" s="198"/>
      <c r="J31" s="7"/>
      <c r="K31" s="199"/>
      <c r="L31" s="200"/>
      <c r="M31" s="197"/>
      <c r="N31" s="197"/>
      <c r="O31" s="197"/>
      <c r="P31" s="197"/>
      <c r="Q31" s="197"/>
      <c r="R31" s="197"/>
      <c r="S31" s="7"/>
    </row>
    <row r="32" spans="1:19" s="14" customFormat="1" ht="15" customHeight="1" x14ac:dyDescent="0.2">
      <c r="A32" s="7"/>
      <c r="B32" s="193"/>
      <c r="C32" s="194"/>
      <c r="D32" s="198"/>
      <c r="E32" s="198"/>
      <c r="F32" s="201"/>
      <c r="G32" s="198"/>
      <c r="H32" s="198"/>
      <c r="I32" s="198"/>
      <c r="J32" s="7"/>
      <c r="K32" s="199"/>
      <c r="L32" s="199"/>
      <c r="M32" s="202"/>
      <c r="N32" s="197"/>
      <c r="O32" s="197"/>
      <c r="P32" s="197"/>
      <c r="Q32" s="197"/>
      <c r="R32" s="197"/>
      <c r="S32" s="7"/>
    </row>
    <row r="33" spans="1:19" s="14" customFormat="1" ht="15" customHeight="1" x14ac:dyDescent="0.2">
      <c r="A33" s="7"/>
      <c r="B33" s="203"/>
      <c r="C33" s="194"/>
      <c r="D33" s="198"/>
      <c r="E33" s="198"/>
      <c r="F33" s="198"/>
      <c r="G33" s="198"/>
      <c r="H33" s="198"/>
      <c r="I33" s="198"/>
      <c r="J33" s="7"/>
      <c r="K33" s="199"/>
      <c r="L33" s="199"/>
      <c r="M33" s="197"/>
      <c r="N33" s="197"/>
      <c r="O33" s="197"/>
      <c r="P33" s="197"/>
      <c r="Q33" s="197"/>
      <c r="R33" s="197"/>
      <c r="S33" s="7"/>
    </row>
    <row r="34" spans="1:19" s="14" customFormat="1" ht="15" customHeight="1" x14ac:dyDescent="0.2">
      <c r="A34" s="7"/>
      <c r="B34" s="193"/>
      <c r="C34" s="194"/>
      <c r="D34" s="198"/>
      <c r="E34" s="198"/>
      <c r="F34" s="198"/>
      <c r="G34" s="198"/>
      <c r="H34" s="198"/>
      <c r="I34" s="198"/>
      <c r="J34" s="7"/>
      <c r="K34" s="199"/>
      <c r="L34" s="199"/>
      <c r="M34" s="197"/>
      <c r="N34" s="197"/>
      <c r="O34" s="197"/>
      <c r="P34" s="197"/>
      <c r="Q34" s="197"/>
      <c r="R34" s="197"/>
      <c r="S34" s="7"/>
    </row>
    <row r="35" spans="1:19" s="14" customFormat="1" ht="15" customHeight="1" x14ac:dyDescent="0.2">
      <c r="A35" s="7"/>
      <c r="B35" s="193"/>
      <c r="C35" s="194"/>
      <c r="D35" s="198"/>
      <c r="E35" s="198"/>
      <c r="F35" s="198"/>
      <c r="G35" s="198"/>
      <c r="H35" s="198"/>
      <c r="I35" s="198"/>
      <c r="J35" s="7"/>
      <c r="K35" s="199"/>
      <c r="L35" s="199"/>
      <c r="M35" s="197"/>
      <c r="N35" s="197"/>
      <c r="O35" s="197"/>
      <c r="P35" s="197"/>
      <c r="Q35" s="197"/>
      <c r="R35" s="197"/>
      <c r="S35" s="7"/>
    </row>
    <row r="36" spans="1:19" s="14" customFormat="1" ht="15" customHeight="1" x14ac:dyDescent="0.2">
      <c r="A36" s="7"/>
      <c r="B36" s="193"/>
      <c r="C36" s="194"/>
      <c r="D36" s="198"/>
      <c r="E36" s="198"/>
      <c r="F36" s="198"/>
      <c r="G36" s="198"/>
      <c r="H36" s="201"/>
      <c r="I36" s="201"/>
      <c r="J36" s="7"/>
      <c r="K36" s="200"/>
      <c r="L36" s="200"/>
      <c r="M36" s="197"/>
      <c r="N36" s="197"/>
      <c r="O36" s="197"/>
      <c r="P36" s="197"/>
      <c r="Q36" s="197"/>
      <c r="R36" s="197"/>
      <c r="S36" s="7"/>
    </row>
    <row r="37" spans="1:19" s="14" customFormat="1" ht="15" customHeight="1" x14ac:dyDescent="0.2">
      <c r="A37" s="7"/>
      <c r="B37" s="193"/>
      <c r="C37" s="194"/>
      <c r="D37" s="198"/>
      <c r="E37" s="198"/>
      <c r="F37" s="198"/>
      <c r="G37" s="201"/>
      <c r="H37" s="198"/>
      <c r="I37" s="198"/>
      <c r="J37" s="7"/>
      <c r="K37" s="199"/>
      <c r="L37" s="199"/>
      <c r="M37" s="197"/>
      <c r="N37" s="197"/>
      <c r="O37" s="197"/>
      <c r="P37" s="197"/>
      <c r="Q37" s="197"/>
      <c r="R37" s="197"/>
      <c r="S37" s="7"/>
    </row>
    <row r="38" spans="1:19" s="14" customFormat="1" ht="15" customHeight="1" x14ac:dyDescent="0.2">
      <c r="A38" s="7"/>
      <c r="B38" s="203"/>
      <c r="C38" s="194"/>
      <c r="D38" s="198"/>
      <c r="E38" s="198"/>
      <c r="F38" s="198"/>
      <c r="G38" s="198"/>
      <c r="H38" s="198"/>
      <c r="I38" s="198"/>
      <c r="J38" s="7"/>
      <c r="K38" s="199"/>
      <c r="L38" s="199"/>
      <c r="M38" s="197"/>
      <c r="N38" s="197"/>
      <c r="O38" s="197"/>
      <c r="P38" s="197"/>
      <c r="Q38" s="197"/>
      <c r="R38" s="197"/>
      <c r="S38" s="7"/>
    </row>
    <row r="39" spans="1:19" s="14" customFormat="1" ht="15" customHeight="1" x14ac:dyDescent="0.2">
      <c r="A39" s="7"/>
      <c r="B39" s="193"/>
      <c r="C39" s="194"/>
      <c r="D39" s="198"/>
      <c r="E39" s="198"/>
      <c r="F39" s="198"/>
      <c r="G39" s="198"/>
      <c r="H39" s="198"/>
      <c r="I39" s="198"/>
      <c r="J39" s="7"/>
      <c r="K39" s="199"/>
      <c r="L39" s="199"/>
      <c r="M39" s="197"/>
      <c r="N39" s="197"/>
      <c r="O39" s="197"/>
      <c r="P39" s="197"/>
      <c r="Q39" s="197"/>
      <c r="R39" s="197"/>
      <c r="S39" s="7"/>
    </row>
    <row r="40" spans="1:19" s="14" customFormat="1" ht="15" customHeight="1" x14ac:dyDescent="0.2">
      <c r="A40" s="7"/>
      <c r="B40" s="193"/>
      <c r="C40" s="194"/>
      <c r="D40" s="198"/>
      <c r="E40" s="198"/>
      <c r="F40" s="198"/>
      <c r="G40" s="198"/>
      <c r="H40" s="198"/>
      <c r="I40" s="198"/>
      <c r="J40" s="7"/>
      <c r="K40" s="199"/>
      <c r="L40" s="199"/>
      <c r="M40" s="197"/>
      <c r="N40" s="197"/>
      <c r="O40" s="197"/>
      <c r="P40" s="197"/>
      <c r="Q40" s="197"/>
      <c r="R40" s="197"/>
      <c r="S40" s="7"/>
    </row>
    <row r="41" spans="1:19" s="14" customFormat="1" ht="15" customHeight="1" x14ac:dyDescent="0.2">
      <c r="A41" s="7"/>
      <c r="B41" s="7"/>
      <c r="C41" s="15"/>
      <c r="D41" s="84"/>
      <c r="E41" s="84"/>
      <c r="F41" s="84"/>
      <c r="G41" s="84"/>
      <c r="H41" s="84"/>
      <c r="I41" s="84"/>
      <c r="J41" s="7"/>
      <c r="K41" s="85"/>
      <c r="L41" s="85"/>
      <c r="S41" s="7"/>
    </row>
    <row r="42" spans="1:19" s="14" customFormat="1" ht="15" customHeight="1" x14ac:dyDescent="0.2">
      <c r="A42" s="7"/>
      <c r="B42" s="7"/>
      <c r="C42" s="15"/>
      <c r="D42" s="35"/>
      <c r="E42" s="35"/>
      <c r="F42" s="35"/>
      <c r="G42" s="35"/>
      <c r="H42" s="35"/>
      <c r="I42" s="35"/>
      <c r="J42" s="7"/>
      <c r="K42" s="60"/>
      <c r="L42" s="60"/>
      <c r="S42" s="7"/>
    </row>
    <row r="43" spans="1:19" s="14" customFormat="1" ht="15" customHeight="1" x14ac:dyDescent="0.2">
      <c r="A43" s="7"/>
      <c r="B43" s="7"/>
      <c r="C43" s="15"/>
      <c r="D43" s="35"/>
      <c r="E43" s="35"/>
      <c r="F43" s="35"/>
      <c r="G43" s="35"/>
      <c r="H43" s="35"/>
      <c r="I43" s="35"/>
      <c r="J43" s="7"/>
      <c r="K43" s="60"/>
      <c r="L43" s="60"/>
      <c r="S43" s="7"/>
    </row>
    <row r="44" spans="1:19" s="191" customFormat="1" ht="13.5" customHeight="1" x14ac:dyDescent="0.2">
      <c r="C44" s="191">
        <v>2008</v>
      </c>
      <c r="D44" s="191">
        <v>2009</v>
      </c>
      <c r="E44" s="191">
        <v>2010</v>
      </c>
      <c r="F44" s="191">
        <v>2011</v>
      </c>
      <c r="G44" s="191">
        <v>2012</v>
      </c>
      <c r="H44" s="191">
        <v>2013</v>
      </c>
      <c r="I44" s="191">
        <v>2014</v>
      </c>
      <c r="J44" s="191">
        <v>2015</v>
      </c>
      <c r="K44" s="191">
        <v>2016</v>
      </c>
      <c r="L44" s="191">
        <v>2017</v>
      </c>
      <c r="M44" s="191">
        <v>2018</v>
      </c>
      <c r="N44" s="191">
        <v>2019</v>
      </c>
      <c r="O44" s="191">
        <v>2020</v>
      </c>
      <c r="P44" s="191">
        <v>2021</v>
      </c>
      <c r="Q44" s="191">
        <v>2022</v>
      </c>
      <c r="R44" s="191">
        <v>2023</v>
      </c>
      <c r="S44" s="191">
        <v>2024</v>
      </c>
    </row>
    <row r="45" spans="1:19" s="191" customFormat="1" ht="19.5" customHeight="1" x14ac:dyDescent="0.2">
      <c r="B45" s="377" t="s">
        <v>541</v>
      </c>
      <c r="C45" s="207" t="e">
        <f>投資!#REF!</f>
        <v>#REF!</v>
      </c>
      <c r="D45" s="207" t="e">
        <f>投資!#REF!</f>
        <v>#REF!</v>
      </c>
      <c r="E45" s="207" t="e">
        <f>投資!#REF!</f>
        <v>#REF!</v>
      </c>
      <c r="F45" s="207" t="e">
        <f>投資!#REF!</f>
        <v>#REF!</v>
      </c>
      <c r="G45" s="207" t="e">
        <f>投資!#REF!</f>
        <v>#REF!</v>
      </c>
      <c r="H45" s="207" t="e">
        <f>投資!D16</f>
        <v>#REF!</v>
      </c>
      <c r="I45" s="207">
        <f>投資!E16</f>
        <v>0.11384693579338576</v>
      </c>
      <c r="J45" s="207">
        <f>投資!F16</f>
        <v>-0.3376927714933381</v>
      </c>
      <c r="K45" s="207">
        <f>投資!G16</f>
        <v>-0.74912836823527396</v>
      </c>
      <c r="L45" s="207">
        <f>投資!H16</f>
        <v>0.3811829483534927</v>
      </c>
      <c r="M45" s="207">
        <f>投資!I16</f>
        <v>0.4549400793797615</v>
      </c>
      <c r="N45" s="207">
        <f>投資!J16</f>
        <v>0.16529443148824158</v>
      </c>
      <c r="O45" s="207">
        <f>投資!K16</f>
        <v>8.4858499751706548E-2</v>
      </c>
      <c r="P45" s="207">
        <f>投資!L16</f>
        <v>0.18323099965722131</v>
      </c>
      <c r="Q45" s="207">
        <f>投資!M16</f>
        <v>0.14253168398350965</v>
      </c>
      <c r="R45" s="207">
        <f>投資!N16</f>
        <v>9.7709664003543834E-2</v>
      </c>
      <c r="S45" s="207">
        <f>投資!O16</f>
        <v>4.1651460462762704E-2</v>
      </c>
    </row>
    <row r="46" spans="1:19" s="191" customFormat="1" ht="19.5" customHeight="1" x14ac:dyDescent="0.2">
      <c r="B46" s="204" t="s">
        <v>173</v>
      </c>
      <c r="C46" s="208" t="e">
        <f>連PL!#REF!</f>
        <v>#REF!</v>
      </c>
      <c r="D46" s="208" t="e">
        <f>連PL!#REF!</f>
        <v>#REF!</v>
      </c>
      <c r="E46" s="208" t="e">
        <f>連PL!#REF!</f>
        <v>#REF!</v>
      </c>
      <c r="F46" s="208" t="e">
        <f>連PL!#REF!</f>
        <v>#REF!</v>
      </c>
      <c r="G46" s="208" t="e">
        <f>連PL!#REF!</f>
        <v>#REF!</v>
      </c>
      <c r="H46" s="208">
        <f>連PL!D25</f>
        <v>1674</v>
      </c>
      <c r="I46" s="208">
        <f>連PL!E25</f>
        <v>1863</v>
      </c>
      <c r="J46" s="208">
        <f>連PL!F25</f>
        <v>-4707</v>
      </c>
      <c r="K46" s="208">
        <f>連PL!G25</f>
        <v>-6094</v>
      </c>
      <c r="L46" s="208">
        <f>連PL!H25</f>
        <v>2366</v>
      </c>
      <c r="M46" s="208">
        <f>連PL!I25</f>
        <v>4315</v>
      </c>
      <c r="N46" s="208">
        <f>連PL!J25</f>
        <v>2034</v>
      </c>
      <c r="O46" s="208">
        <f>連PL!K25</f>
        <v>1099</v>
      </c>
      <c r="P46" s="208">
        <f>連PL!L25</f>
        <v>2460</v>
      </c>
      <c r="Q46" s="208">
        <f>連PL!M25</f>
        <v>2051</v>
      </c>
      <c r="R46" s="208">
        <f>連PL!N25</f>
        <v>1440</v>
      </c>
      <c r="S46" s="208">
        <f>連PL!O25</f>
        <v>603</v>
      </c>
    </row>
    <row r="47" spans="1:19" s="191" customFormat="1" ht="19.5" customHeight="1" x14ac:dyDescent="0.2">
      <c r="B47" s="378" t="s">
        <v>542</v>
      </c>
      <c r="C47" s="211" t="e">
        <f>投資!#REF!</f>
        <v>#REF!</v>
      </c>
      <c r="D47" s="211" t="e">
        <f>投資!#REF!</f>
        <v>#REF!</v>
      </c>
      <c r="E47" s="211" t="e">
        <f>投資!#REF!</f>
        <v>#REF!</v>
      </c>
      <c r="F47" s="211" t="e">
        <f>投資!#REF!</f>
        <v>#REF!</v>
      </c>
      <c r="G47" s="211" t="e">
        <f>投資!#REF!</f>
        <v>#REF!</v>
      </c>
      <c r="H47" s="211" t="e">
        <f>投資!D17</f>
        <v>#REF!</v>
      </c>
      <c r="I47" s="211">
        <f>投資!E17</f>
        <v>0.12969249888299009</v>
      </c>
      <c r="J47" s="211">
        <f>投資!F17</f>
        <v>-0.1562935885963794</v>
      </c>
      <c r="K47" s="211">
        <f>投資!G17</f>
        <v>0.10498846802395222</v>
      </c>
      <c r="L47" s="211">
        <f>投資!H17</f>
        <v>0.13937341468743525</v>
      </c>
      <c r="M47" s="211">
        <f>投資!I17</f>
        <v>0.20086294843429248</v>
      </c>
      <c r="N47" s="211">
        <f>投資!J17</f>
        <v>0.11282046892101641</v>
      </c>
      <c r="O47" s="211">
        <f>投資!K17</f>
        <v>0.17347146670382368</v>
      </c>
      <c r="P47" s="211">
        <f>投資!L17</f>
        <v>0.14999482676127299</v>
      </c>
      <c r="Q47" s="211">
        <f>投資!M17</f>
        <v>0.14252982464265584</v>
      </c>
      <c r="R47" s="211">
        <f>投資!N17</f>
        <v>0.10554146988371074</v>
      </c>
      <c r="S47" s="211">
        <f>投資!O17</f>
        <v>4.8765992008180971E-2</v>
      </c>
    </row>
    <row r="48" spans="1:19" s="191" customFormat="1" ht="19.5" customHeight="1" x14ac:dyDescent="0.2">
      <c r="B48" s="191" t="s">
        <v>171</v>
      </c>
      <c r="C48" s="206" t="e">
        <f>連PL!#REF!</f>
        <v>#REF!</v>
      </c>
      <c r="D48" s="206" t="e">
        <f>連PL!#REF!</f>
        <v>#REF!</v>
      </c>
      <c r="E48" s="206" t="e">
        <f>連PL!#REF!</f>
        <v>#REF!</v>
      </c>
      <c r="F48" s="206" t="e">
        <f>連PL!#REF!</f>
        <v>#REF!</v>
      </c>
      <c r="G48" s="206" t="e">
        <f>連PL!#REF!</f>
        <v>#REF!</v>
      </c>
      <c r="H48" s="206">
        <f>連PL!D15</f>
        <v>2736</v>
      </c>
      <c r="I48" s="206">
        <f>連PL!E15</f>
        <v>3350</v>
      </c>
      <c r="J48" s="206">
        <f>連PL!F15</f>
        <v>-4081</v>
      </c>
      <c r="K48" s="206">
        <f>連PL!G15</f>
        <v>2569</v>
      </c>
      <c r="L48" s="206">
        <f>連PL!H15</f>
        <v>3177</v>
      </c>
      <c r="M48" s="206">
        <f>連PL!I15</f>
        <v>4341</v>
      </c>
      <c r="N48" s="206">
        <f>連PL!J15</f>
        <v>2345</v>
      </c>
      <c r="O48" s="206">
        <f>連PL!K15</f>
        <v>3488</v>
      </c>
      <c r="P48" s="206">
        <f>連PL!L15</f>
        <v>3003</v>
      </c>
      <c r="Q48" s="206">
        <f>連PL!M15</f>
        <v>2943</v>
      </c>
      <c r="R48" s="206">
        <f>連PL!N15</f>
        <v>2223</v>
      </c>
      <c r="S48" s="206">
        <f>連PL!O15</f>
        <v>1072</v>
      </c>
    </row>
    <row r="49" spans="2:19" s="191" customFormat="1" ht="19.5" customHeight="1" x14ac:dyDescent="0.2">
      <c r="B49" s="377" t="s">
        <v>543</v>
      </c>
      <c r="C49" s="209" t="e">
        <f>'投資-2'!#REF!</f>
        <v>#REF!</v>
      </c>
      <c r="D49" s="209" t="e">
        <f>'投資-2'!#REF!</f>
        <v>#REF!</v>
      </c>
      <c r="E49" s="209" t="e">
        <f>'投資-2'!#REF!</f>
        <v>#REF!</v>
      </c>
      <c r="F49" s="209" t="e">
        <f>'投資-2'!#REF!</f>
        <v>#REF!</v>
      </c>
      <c r="G49" s="209" t="e">
        <f>'投資-2'!#REF!</f>
        <v>#REF!</v>
      </c>
      <c r="H49" s="209">
        <f>'投資-2'!D10</f>
        <v>103.39</v>
      </c>
      <c r="I49" s="209">
        <f>'投資-2'!E10</f>
        <v>117.37</v>
      </c>
      <c r="J49" s="209">
        <f>'投資-2'!F10</f>
        <v>-290.60000000000002</v>
      </c>
      <c r="K49" s="209">
        <f>'投資-2'!G10</f>
        <v>-376.22</v>
      </c>
      <c r="L49" s="209">
        <f>'投資-2'!H10</f>
        <v>146.1</v>
      </c>
      <c r="M49" s="209">
        <f>'投資-2'!I10</f>
        <v>266.42</v>
      </c>
      <c r="N49" s="209">
        <f>'投資-2'!J10</f>
        <v>125.56</v>
      </c>
      <c r="O49" s="209">
        <f>'投資-2'!K10</f>
        <v>67.849999999999994</v>
      </c>
      <c r="P49" s="209">
        <f>'投資-2'!L10</f>
        <v>151.91</v>
      </c>
      <c r="Q49" s="209">
        <f>'投資-2'!M10</f>
        <v>126.64</v>
      </c>
      <c r="R49" s="209">
        <f>'投資-2'!N10</f>
        <v>88.94</v>
      </c>
      <c r="S49" s="209">
        <f>'投資-2'!O10</f>
        <v>37.229999999999997</v>
      </c>
    </row>
    <row r="50" spans="2:19" s="191" customFormat="1" ht="19.5" customHeight="1" x14ac:dyDescent="0.2">
      <c r="B50" s="377" t="s">
        <v>544</v>
      </c>
      <c r="C50" s="209" t="e">
        <f>'投資-2'!#REF!</f>
        <v>#REF!</v>
      </c>
      <c r="D50" s="209" t="e">
        <f>'投資-2'!#REF!</f>
        <v>#REF!</v>
      </c>
      <c r="E50" s="209" t="e">
        <f>'投資-2'!#REF!</f>
        <v>#REF!</v>
      </c>
      <c r="F50" s="209" t="e">
        <f>'投資-2'!#REF!</f>
        <v>#REF!</v>
      </c>
      <c r="G50" s="209" t="e">
        <f>'投資-2'!#REF!</f>
        <v>#REF!</v>
      </c>
      <c r="H50" s="209">
        <f>'投資-2'!D11</f>
        <v>994.34</v>
      </c>
      <c r="I50" s="209">
        <f>'投資-2'!E11</f>
        <v>1043.19</v>
      </c>
      <c r="J50" s="209">
        <f>'投資-2'!F11</f>
        <v>696.7</v>
      </c>
      <c r="K50" s="209">
        <f>'投資-2'!G11</f>
        <v>306.91000000000003</v>
      </c>
      <c r="L50" s="209">
        <f>'投資-2'!H11</f>
        <v>459.66</v>
      </c>
      <c r="M50" s="209">
        <f>'投資-2'!I11</f>
        <v>711.58</v>
      </c>
      <c r="N50" s="209">
        <f>'投資-2'!J11</f>
        <v>807.69</v>
      </c>
      <c r="O50" s="209">
        <f>'投資-2'!K11</f>
        <v>791.54</v>
      </c>
      <c r="P50" s="209">
        <f>'投資-2'!L11</f>
        <v>866.53</v>
      </c>
      <c r="Q50" s="209">
        <f>'投資-2'!M11</f>
        <v>910.41</v>
      </c>
      <c r="R50" s="209">
        <f>'投資-2'!N11</f>
        <v>910.08</v>
      </c>
      <c r="S50" s="209">
        <f>'投資-2'!O11</f>
        <v>877.85</v>
      </c>
    </row>
    <row r="51" spans="2:19" s="191" customFormat="1" ht="19.5" customHeight="1" x14ac:dyDescent="0.2">
      <c r="B51" s="378" t="s">
        <v>545</v>
      </c>
      <c r="C51" s="210" t="e">
        <f>'投資-2'!#REF!</f>
        <v>#REF!</v>
      </c>
      <c r="D51" s="210" t="e">
        <f>'投資-2'!#REF!</f>
        <v>#REF!</v>
      </c>
      <c r="E51" s="210" t="e">
        <f>'投資-2'!#REF!</f>
        <v>#REF!</v>
      </c>
      <c r="F51" s="210" t="e">
        <f>'投資-2'!#REF!</f>
        <v>#REF!</v>
      </c>
      <c r="G51" s="210" t="e">
        <f>'投資-2'!#REF!</f>
        <v>#REF!</v>
      </c>
      <c r="H51" s="210">
        <f>'投資-2'!D17</f>
        <v>10.784408550149918</v>
      </c>
      <c r="I51" s="210">
        <f>'投資-2'!E17</f>
        <v>9.8065945301184279</v>
      </c>
      <c r="J51" s="210">
        <f>'投資-2'!F17</f>
        <v>-4.2016517549896761</v>
      </c>
      <c r="K51" s="210">
        <f>'投資-2'!G17</f>
        <v>-2.6022008399340808</v>
      </c>
      <c r="L51" s="210">
        <f>'投資-2'!H17</f>
        <v>10.629705681040384</v>
      </c>
      <c r="M51" s="210">
        <f>'投資-2'!I17</f>
        <v>6.7524960588544403</v>
      </c>
      <c r="N51" s="210">
        <f>'投資-2'!J17</f>
        <v>11.564192417967506</v>
      </c>
      <c r="O51" s="210">
        <f>'投資-2'!K17</f>
        <v>24.362564480471629</v>
      </c>
      <c r="P51" s="210">
        <f>'投資-2'!L17</f>
        <v>14.087288526100981</v>
      </c>
      <c r="Q51" s="210">
        <f>'投資-2'!M17</f>
        <v>15.03474415666456</v>
      </c>
      <c r="R51" s="210">
        <f>'投資-2'!N17</f>
        <v>20.575668990330559</v>
      </c>
      <c r="S51" s="210">
        <f>'投資-2'!O17</f>
        <v>52.565135643298419</v>
      </c>
    </row>
    <row r="52" spans="2:19" s="191" customFormat="1" ht="19.5" customHeight="1" x14ac:dyDescent="0.2">
      <c r="B52" s="378" t="s">
        <v>546</v>
      </c>
      <c r="C52" s="210" t="e">
        <f>'投資-2'!#REF!</f>
        <v>#REF!</v>
      </c>
      <c r="D52" s="210" t="e">
        <f>'投資-2'!#REF!</f>
        <v>#REF!</v>
      </c>
      <c r="E52" s="210" t="e">
        <f>'投資-2'!#REF!</f>
        <v>#REF!</v>
      </c>
      <c r="F52" s="210" t="e">
        <f>'投資-2'!#REF!</f>
        <v>#REF!</v>
      </c>
      <c r="G52" s="210" t="e">
        <f>'投資-2'!#REF!</f>
        <v>#REF!</v>
      </c>
      <c r="H52" s="210">
        <f>'投資-2'!D18</f>
        <v>1.1213468230182835</v>
      </c>
      <c r="I52" s="210">
        <f>'投資-2'!E18</f>
        <v>1.1033464661279344</v>
      </c>
      <c r="J52" s="210">
        <f>'投資-2'!F18</f>
        <v>1.7525477249892349</v>
      </c>
      <c r="K52" s="210">
        <f>'投資-2'!G18</f>
        <v>3.1898602196083541</v>
      </c>
      <c r="L52" s="210">
        <f>'投資-2'!H18</f>
        <v>3.3785841709089324</v>
      </c>
      <c r="M52" s="210">
        <f>'投資-2'!I18</f>
        <v>2.5281767334663705</v>
      </c>
      <c r="N52" s="210">
        <f>'投資-2'!J18</f>
        <v>1.7977194220554915</v>
      </c>
      <c r="O52" s="210">
        <f>'投資-2'!K18</f>
        <v>2.0883341334613541</v>
      </c>
      <c r="P52" s="210">
        <f>'投資-2'!L18</f>
        <v>2.4696202093407038</v>
      </c>
      <c r="Q52" s="210">
        <f>'投資-2'!M18</f>
        <v>2.0913654287628654</v>
      </c>
      <c r="R52" s="210">
        <f>'投資-2'!N18</f>
        <v>2.0108122362869199</v>
      </c>
      <c r="S52" s="210">
        <f>'投資-2'!O18</f>
        <v>2.2293102466252774</v>
      </c>
    </row>
    <row r="53" spans="2:19" s="191" customFormat="1" ht="19.5" customHeight="1" x14ac:dyDescent="0.2"/>
    <row r="54" spans="2:19" s="191" customFormat="1" ht="9.6" x14ac:dyDescent="0.2"/>
    <row r="55" spans="2:19" s="191" customFormat="1" ht="9.6" x14ac:dyDescent="0.2"/>
    <row r="56" spans="2:19" s="191" customFormat="1" ht="9.6" x14ac:dyDescent="0.2"/>
    <row r="57" spans="2:19" s="191" customFormat="1" ht="9.6" x14ac:dyDescent="0.2"/>
    <row r="58" spans="2:19" s="190" customFormat="1" ht="9.6" x14ac:dyDescent="0.2"/>
    <row r="59" spans="2:19" s="190" customFormat="1" ht="9.6" x14ac:dyDescent="0.2"/>
    <row r="60" spans="2:19" s="190" customFormat="1" ht="9.6" x14ac:dyDescent="0.2"/>
    <row r="61" spans="2:19" s="190" customFormat="1" ht="9.6" x14ac:dyDescent="0.2"/>
    <row r="62" spans="2:19" s="190" customFormat="1" ht="9.6" x14ac:dyDescent="0.2"/>
    <row r="63" spans="2:19" s="190" customFormat="1" ht="9.6" x14ac:dyDescent="0.2"/>
    <row r="64" spans="2:19" s="190" customFormat="1" ht="9.6" x14ac:dyDescent="0.2"/>
    <row r="65" s="190" customFormat="1" ht="9.6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R50"/>
  <sheetViews>
    <sheetView showGridLines="0" view="pageBreakPreview" zoomScaleNormal="118" zoomScaleSheetLayoutView="100" workbookViewId="0">
      <pane xSplit="3" topLeftCell="E1" activePane="topRight" state="frozen"/>
      <selection activeCell="B2" sqref="B2"/>
      <selection pane="topRight" activeCell="N39" sqref="N39"/>
    </sheetView>
  </sheetViews>
  <sheetFormatPr defaultColWidth="9" defaultRowHeight="13.2" x14ac:dyDescent="0.2"/>
  <cols>
    <col min="1" max="1" width="1" style="8" customWidth="1"/>
    <col min="2" max="2" width="22.6640625" style="8" customWidth="1"/>
    <col min="3" max="3" width="30.6640625" style="8" customWidth="1"/>
    <col min="4" max="4" width="9.109375" style="8" hidden="1" customWidth="1"/>
    <col min="5" max="15" width="9.109375" style="8" customWidth="1"/>
    <col min="16" max="16384" width="9" style="8"/>
  </cols>
  <sheetData>
    <row r="1" spans="1:15" ht="13.5" customHeight="1" x14ac:dyDescent="0.2"/>
    <row r="2" spans="1:15" ht="22.5" customHeight="1" x14ac:dyDescent="0.2">
      <c r="A2" s="379"/>
      <c r="B2" s="380" t="s">
        <v>264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12" customHeight="1" x14ac:dyDescent="0.2">
      <c r="A3" s="10"/>
      <c r="B3" s="11" t="s">
        <v>284</v>
      </c>
      <c r="C3" s="22"/>
      <c r="D3" s="10"/>
      <c r="E3" s="10"/>
      <c r="F3" s="10"/>
      <c r="G3" s="12"/>
      <c r="H3" s="10"/>
      <c r="I3" s="10"/>
      <c r="J3" s="10"/>
      <c r="K3" s="10"/>
      <c r="L3" s="10"/>
      <c r="M3" s="10"/>
      <c r="N3" s="10"/>
    </row>
    <row r="4" spans="1:15" s="14" customFormat="1" ht="12" customHeight="1" x14ac:dyDescent="0.2">
      <c r="A4" s="7"/>
      <c r="B4" s="7"/>
      <c r="C4" s="7"/>
      <c r="D4" s="13"/>
      <c r="E4" s="13"/>
      <c r="F4" s="13"/>
      <c r="G4" s="13"/>
      <c r="H4" s="13"/>
      <c r="J4" s="13"/>
      <c r="K4" s="13"/>
      <c r="L4" s="13"/>
      <c r="M4" s="13"/>
      <c r="N4" s="13"/>
      <c r="O4" s="13" t="s">
        <v>63</v>
      </c>
    </row>
    <row r="5" spans="1:15" s="14" customFormat="1" ht="9.6" x14ac:dyDescent="0.2">
      <c r="A5" s="7"/>
      <c r="B5" s="7"/>
      <c r="C5" s="7"/>
      <c r="D5" s="86">
        <v>2013</v>
      </c>
      <c r="E5" s="86">
        <v>2014</v>
      </c>
      <c r="F5" s="493">
        <v>2015</v>
      </c>
      <c r="G5" s="493">
        <v>2016</v>
      </c>
      <c r="H5" s="494">
        <v>2017</v>
      </c>
      <c r="I5" s="494">
        <v>2018</v>
      </c>
      <c r="J5" s="494">
        <v>2019</v>
      </c>
      <c r="K5" s="494">
        <v>2020</v>
      </c>
      <c r="L5" s="494">
        <v>2021</v>
      </c>
      <c r="M5" s="494">
        <v>2022</v>
      </c>
      <c r="N5" s="494">
        <v>2023</v>
      </c>
      <c r="O5" s="495">
        <v>2024</v>
      </c>
    </row>
    <row r="6" spans="1:15" s="14" customFormat="1" ht="9.6" x14ac:dyDescent="0.2">
      <c r="A6" s="7"/>
      <c r="B6" s="7"/>
      <c r="C6" s="7"/>
      <c r="D6" s="364" t="s">
        <v>635</v>
      </c>
      <c r="E6" s="364" t="s">
        <v>636</v>
      </c>
      <c r="F6" s="364" t="s">
        <v>628</v>
      </c>
      <c r="G6" s="364" t="s">
        <v>629</v>
      </c>
      <c r="H6" s="364" t="s">
        <v>630</v>
      </c>
      <c r="I6" s="364" t="s">
        <v>631</v>
      </c>
      <c r="J6" s="364" t="s">
        <v>632</v>
      </c>
      <c r="K6" s="364" t="s">
        <v>633</v>
      </c>
      <c r="L6" s="364" t="s">
        <v>634</v>
      </c>
      <c r="M6" s="364" t="s">
        <v>627</v>
      </c>
      <c r="N6" s="364" t="s">
        <v>626</v>
      </c>
      <c r="O6" s="349" t="s">
        <v>625</v>
      </c>
    </row>
    <row r="7" spans="1:15" s="14" customFormat="1" ht="15" customHeight="1" x14ac:dyDescent="0.2">
      <c r="A7" s="88" t="s">
        <v>183</v>
      </c>
      <c r="B7" s="88"/>
      <c r="C7" s="89" t="s">
        <v>121</v>
      </c>
      <c r="D7" s="90"/>
      <c r="E7" s="90"/>
      <c r="F7" s="90"/>
      <c r="G7" s="90"/>
      <c r="H7" s="90"/>
      <c r="I7" s="91"/>
      <c r="J7" s="90"/>
      <c r="K7" s="90"/>
      <c r="L7" s="91"/>
      <c r="M7" s="91"/>
      <c r="N7" s="91"/>
      <c r="O7" s="91"/>
    </row>
    <row r="8" spans="1:15" s="14" customFormat="1" ht="15" customHeight="1" x14ac:dyDescent="0.2">
      <c r="A8" s="7" t="s">
        <v>102</v>
      </c>
      <c r="B8" s="7"/>
      <c r="C8" s="15" t="s">
        <v>122</v>
      </c>
      <c r="D8" s="16"/>
      <c r="E8" s="16"/>
      <c r="F8" s="16"/>
      <c r="G8" s="16"/>
      <c r="H8" s="16"/>
      <c r="I8" s="17"/>
      <c r="J8" s="16"/>
      <c r="K8" s="16"/>
      <c r="L8" s="17"/>
      <c r="M8" s="17"/>
      <c r="N8" s="17"/>
      <c r="O8" s="17"/>
    </row>
    <row r="9" spans="1:15" s="14" customFormat="1" ht="15" customHeight="1" x14ac:dyDescent="0.2">
      <c r="A9" s="7"/>
      <c r="B9" s="7" t="s">
        <v>114</v>
      </c>
      <c r="C9" s="15" t="s">
        <v>199</v>
      </c>
      <c r="D9" s="138">
        <v>7489</v>
      </c>
      <c r="E9" s="138">
        <v>9150</v>
      </c>
      <c r="F9" s="138">
        <v>7134</v>
      </c>
      <c r="G9" s="138">
        <v>5456</v>
      </c>
      <c r="H9" s="138">
        <v>7903</v>
      </c>
      <c r="I9" s="138">
        <v>7303</v>
      </c>
      <c r="J9" s="138">
        <v>8367</v>
      </c>
      <c r="K9" s="138">
        <v>9060</v>
      </c>
      <c r="L9" s="138">
        <v>11430</v>
      </c>
      <c r="M9" s="138">
        <v>12411</v>
      </c>
      <c r="N9" s="138">
        <v>12699</v>
      </c>
      <c r="O9" s="413">
        <v>13326</v>
      </c>
    </row>
    <row r="10" spans="1:15" s="14" customFormat="1" ht="15" customHeight="1" x14ac:dyDescent="0.2">
      <c r="A10" s="7"/>
      <c r="B10" s="7" t="s">
        <v>115</v>
      </c>
      <c r="C10" s="15" t="s">
        <v>558</v>
      </c>
      <c r="D10" s="138">
        <v>4769</v>
      </c>
      <c r="E10" s="138">
        <v>4812</v>
      </c>
      <c r="F10" s="138">
        <v>4328</v>
      </c>
      <c r="G10" s="138">
        <v>4065</v>
      </c>
      <c r="H10" s="138">
        <v>3593</v>
      </c>
      <c r="I10" s="138">
        <v>3784</v>
      </c>
      <c r="J10" s="138">
        <v>3135</v>
      </c>
      <c r="K10" s="138">
        <v>2897</v>
      </c>
      <c r="L10" s="138">
        <v>2496</v>
      </c>
      <c r="M10" s="138" t="s">
        <v>438</v>
      </c>
      <c r="N10" s="138" t="s">
        <v>438</v>
      </c>
      <c r="O10" s="414" t="s">
        <v>373</v>
      </c>
    </row>
    <row r="11" spans="1:15" s="14" customFormat="1" ht="15" customHeight="1" x14ac:dyDescent="0.2">
      <c r="A11" s="7"/>
      <c r="B11" s="7" t="s">
        <v>556</v>
      </c>
      <c r="C11" s="15" t="s">
        <v>559</v>
      </c>
      <c r="D11" s="16" t="s">
        <v>373</v>
      </c>
      <c r="E11" s="16" t="s">
        <v>373</v>
      </c>
      <c r="F11" s="16" t="s">
        <v>373</v>
      </c>
      <c r="G11" s="17" t="s">
        <v>373</v>
      </c>
      <c r="H11" s="16" t="s">
        <v>373</v>
      </c>
      <c r="I11" s="16" t="s">
        <v>373</v>
      </c>
      <c r="J11" s="16" t="s">
        <v>373</v>
      </c>
      <c r="K11" s="16" t="s">
        <v>373</v>
      </c>
      <c r="L11" s="17" t="s">
        <v>373</v>
      </c>
      <c r="M11" s="16">
        <v>2571</v>
      </c>
      <c r="N11" s="16">
        <v>2765</v>
      </c>
      <c r="O11" s="414">
        <v>2638</v>
      </c>
    </row>
    <row r="12" spans="1:15" s="14" customFormat="1" ht="15" customHeight="1" x14ac:dyDescent="0.2">
      <c r="A12" s="7"/>
      <c r="B12" s="7" t="s">
        <v>557</v>
      </c>
      <c r="C12" s="15" t="s">
        <v>560</v>
      </c>
      <c r="D12" s="16" t="s">
        <v>373</v>
      </c>
      <c r="E12" s="16" t="s">
        <v>373</v>
      </c>
      <c r="F12" s="16" t="s">
        <v>373</v>
      </c>
      <c r="G12" s="17" t="s">
        <v>373</v>
      </c>
      <c r="H12" s="16" t="s">
        <v>373</v>
      </c>
      <c r="I12" s="16" t="s">
        <v>373</v>
      </c>
      <c r="J12" s="16" t="s">
        <v>373</v>
      </c>
      <c r="K12" s="16" t="s">
        <v>373</v>
      </c>
      <c r="L12" s="17" t="s">
        <v>373</v>
      </c>
      <c r="M12" s="16">
        <v>154</v>
      </c>
      <c r="N12" s="16">
        <v>697</v>
      </c>
      <c r="O12" s="414">
        <v>776</v>
      </c>
    </row>
    <row r="13" spans="1:15" s="14" customFormat="1" ht="15" customHeight="1" x14ac:dyDescent="0.2">
      <c r="A13" s="7"/>
      <c r="B13" s="7" t="s">
        <v>116</v>
      </c>
      <c r="C13" s="15" t="s">
        <v>200</v>
      </c>
      <c r="D13" s="138">
        <v>299</v>
      </c>
      <c r="E13" s="138">
        <v>701</v>
      </c>
      <c r="F13" s="138">
        <v>900</v>
      </c>
      <c r="G13" s="138">
        <v>100</v>
      </c>
      <c r="H13" s="16" t="s">
        <v>438</v>
      </c>
      <c r="I13" s="16">
        <v>100</v>
      </c>
      <c r="J13" s="16">
        <v>721</v>
      </c>
      <c r="K13" s="16">
        <v>500</v>
      </c>
      <c r="L13" s="16">
        <v>500</v>
      </c>
      <c r="M13" s="16">
        <v>530</v>
      </c>
      <c r="N13" s="16">
        <v>500</v>
      </c>
      <c r="O13" s="414">
        <v>518</v>
      </c>
    </row>
    <row r="14" spans="1:15" s="14" customFormat="1" ht="15" customHeight="1" x14ac:dyDescent="0.2">
      <c r="A14" s="7"/>
      <c r="B14" s="7" t="s">
        <v>227</v>
      </c>
      <c r="C14" s="15" t="s">
        <v>123</v>
      </c>
      <c r="D14" s="138">
        <v>241</v>
      </c>
      <c r="E14" s="138">
        <v>129</v>
      </c>
      <c r="F14" s="138">
        <v>182</v>
      </c>
      <c r="G14" s="138">
        <v>800</v>
      </c>
      <c r="H14" s="16">
        <v>158</v>
      </c>
      <c r="I14" s="16">
        <v>63</v>
      </c>
      <c r="J14" s="16">
        <v>77</v>
      </c>
      <c r="K14" s="16">
        <v>43</v>
      </c>
      <c r="L14" s="16">
        <v>89</v>
      </c>
      <c r="M14" s="16">
        <v>12</v>
      </c>
      <c r="N14" s="16">
        <v>24</v>
      </c>
      <c r="O14" s="414">
        <v>24</v>
      </c>
    </row>
    <row r="15" spans="1:15" s="14" customFormat="1" ht="19.5" hidden="1" customHeight="1" x14ac:dyDescent="0.2">
      <c r="A15" s="7"/>
      <c r="B15" s="7" t="s">
        <v>272</v>
      </c>
      <c r="C15" s="15" t="s">
        <v>273</v>
      </c>
      <c r="D15" s="138"/>
      <c r="E15" s="138"/>
      <c r="F15" s="138"/>
      <c r="G15" s="138"/>
      <c r="H15" s="16"/>
      <c r="I15" s="16"/>
      <c r="J15" s="16"/>
      <c r="K15" s="16"/>
      <c r="L15" s="16"/>
      <c r="M15" s="16"/>
      <c r="N15" s="16"/>
      <c r="O15" s="414"/>
    </row>
    <row r="16" spans="1:15" s="14" customFormat="1" ht="15" customHeight="1" x14ac:dyDescent="0.2">
      <c r="A16" s="7"/>
      <c r="B16" s="7" t="s">
        <v>235</v>
      </c>
      <c r="C16" s="15" t="s">
        <v>201</v>
      </c>
      <c r="D16" s="138">
        <v>337</v>
      </c>
      <c r="E16" s="138">
        <v>684</v>
      </c>
      <c r="F16" s="138">
        <v>2149</v>
      </c>
      <c r="G16" s="138">
        <v>1792</v>
      </c>
      <c r="H16" s="16">
        <v>977</v>
      </c>
      <c r="I16" s="16" t="s">
        <v>513</v>
      </c>
      <c r="J16" s="16" t="s">
        <v>373</v>
      </c>
      <c r="K16" s="16" t="s">
        <v>373</v>
      </c>
      <c r="L16" s="16" t="s">
        <v>513</v>
      </c>
      <c r="M16" s="16" t="s">
        <v>438</v>
      </c>
      <c r="N16" s="16" t="s">
        <v>438</v>
      </c>
      <c r="O16" s="414" t="s">
        <v>373</v>
      </c>
    </row>
    <row r="17" spans="1:15" s="14" customFormat="1" ht="15" customHeight="1" x14ac:dyDescent="0.2">
      <c r="A17" s="7"/>
      <c r="B17" s="7" t="s">
        <v>117</v>
      </c>
      <c r="C17" s="15" t="s">
        <v>202</v>
      </c>
      <c r="D17" s="138">
        <v>708</v>
      </c>
      <c r="E17" s="138">
        <v>671</v>
      </c>
      <c r="F17" s="138">
        <v>796</v>
      </c>
      <c r="G17" s="138">
        <v>925</v>
      </c>
      <c r="H17" s="16">
        <v>933</v>
      </c>
      <c r="I17" s="16">
        <v>737</v>
      </c>
      <c r="J17" s="16">
        <v>527</v>
      </c>
      <c r="K17" s="16">
        <v>666</v>
      </c>
      <c r="L17" s="16">
        <v>634</v>
      </c>
      <c r="M17" s="16">
        <v>685</v>
      </c>
      <c r="N17" s="16">
        <v>753</v>
      </c>
      <c r="O17" s="414">
        <v>775</v>
      </c>
    </row>
    <row r="18" spans="1:15" s="14" customFormat="1" ht="15" customHeight="1" x14ac:dyDescent="0.2">
      <c r="A18" s="7"/>
      <c r="B18" s="7" t="s">
        <v>118</v>
      </c>
      <c r="C18" s="15" t="s">
        <v>203</v>
      </c>
      <c r="D18" s="16" t="s">
        <v>292</v>
      </c>
      <c r="E18" s="16" t="s">
        <v>292</v>
      </c>
      <c r="F18" s="16" t="s">
        <v>292</v>
      </c>
      <c r="G18" s="16">
        <v>-9</v>
      </c>
      <c r="H18" s="16">
        <v>-38</v>
      </c>
      <c r="I18" s="16">
        <v>-57</v>
      </c>
      <c r="J18" s="16">
        <v>-121</v>
      </c>
      <c r="K18" s="16" t="s">
        <v>292</v>
      </c>
      <c r="L18" s="16" t="s">
        <v>292</v>
      </c>
      <c r="M18" s="16" t="s">
        <v>292</v>
      </c>
      <c r="N18" s="16" t="s">
        <v>292</v>
      </c>
      <c r="O18" s="414" t="s">
        <v>373</v>
      </c>
    </row>
    <row r="19" spans="1:15" s="14" customFormat="1" ht="15" customHeight="1" x14ac:dyDescent="0.2">
      <c r="A19" s="92"/>
      <c r="B19" s="93" t="s">
        <v>119</v>
      </c>
      <c r="C19" s="94" t="s">
        <v>124</v>
      </c>
      <c r="D19" s="95">
        <v>13845</v>
      </c>
      <c r="E19" s="95">
        <v>16149</v>
      </c>
      <c r="F19" s="95">
        <v>15492</v>
      </c>
      <c r="G19" s="95">
        <v>13130</v>
      </c>
      <c r="H19" s="95">
        <v>13528</v>
      </c>
      <c r="I19" s="95">
        <v>11931</v>
      </c>
      <c r="J19" s="95">
        <v>12708</v>
      </c>
      <c r="K19" s="95">
        <v>13168</v>
      </c>
      <c r="L19" s="95">
        <v>15150</v>
      </c>
      <c r="M19" s="95">
        <v>16365</v>
      </c>
      <c r="N19" s="95">
        <v>17439</v>
      </c>
      <c r="O19" s="415">
        <v>18059</v>
      </c>
    </row>
    <row r="20" spans="1:15" s="14" customFormat="1" ht="15" customHeight="1" x14ac:dyDescent="0.2">
      <c r="A20" s="7" t="s">
        <v>120</v>
      </c>
      <c r="B20" s="7"/>
      <c r="C20" s="15" t="s">
        <v>335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406"/>
    </row>
    <row r="21" spans="1:15" s="14" customFormat="1" ht="15" customHeight="1" x14ac:dyDescent="0.2">
      <c r="A21" s="7"/>
      <c r="B21" s="7" t="s">
        <v>143</v>
      </c>
      <c r="C21" s="15" t="s">
        <v>205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406"/>
    </row>
    <row r="22" spans="1:15" s="14" customFormat="1" ht="15" customHeight="1" x14ac:dyDescent="0.2">
      <c r="A22" s="7"/>
      <c r="B22" s="18" t="s">
        <v>257</v>
      </c>
      <c r="C22" s="15" t="s">
        <v>274</v>
      </c>
      <c r="D22" s="138">
        <v>371</v>
      </c>
      <c r="E22" s="138">
        <v>341</v>
      </c>
      <c r="F22" s="138">
        <v>364</v>
      </c>
      <c r="G22" s="138">
        <v>317</v>
      </c>
      <c r="H22" s="16">
        <v>170</v>
      </c>
      <c r="I22" s="16">
        <v>757</v>
      </c>
      <c r="J22" s="16">
        <v>645</v>
      </c>
      <c r="K22" s="16">
        <v>604</v>
      </c>
      <c r="L22" s="16">
        <v>537</v>
      </c>
      <c r="M22" s="16">
        <v>463</v>
      </c>
      <c r="N22" s="16">
        <v>393</v>
      </c>
      <c r="O22" s="414">
        <v>449</v>
      </c>
    </row>
    <row r="23" spans="1:15" s="14" customFormat="1" ht="15" customHeight="1" x14ac:dyDescent="0.2">
      <c r="A23" s="7"/>
      <c r="B23" s="18" t="s">
        <v>275</v>
      </c>
      <c r="C23" s="15" t="s">
        <v>277</v>
      </c>
      <c r="D23" s="138">
        <v>1038</v>
      </c>
      <c r="E23" s="138">
        <v>1078</v>
      </c>
      <c r="F23" s="138">
        <v>2279</v>
      </c>
      <c r="G23" s="138">
        <v>2522</v>
      </c>
      <c r="H23" s="16">
        <v>1560</v>
      </c>
      <c r="I23" s="16">
        <v>1560</v>
      </c>
      <c r="J23" s="16">
        <v>1210</v>
      </c>
      <c r="K23" s="16">
        <v>789</v>
      </c>
      <c r="L23" s="16">
        <v>600</v>
      </c>
      <c r="M23" s="16">
        <v>572</v>
      </c>
      <c r="N23" s="16">
        <v>432</v>
      </c>
      <c r="O23" s="414">
        <v>450</v>
      </c>
    </row>
    <row r="24" spans="1:15" s="14" customFormat="1" ht="15" customHeight="1" x14ac:dyDescent="0.2">
      <c r="A24" s="7"/>
      <c r="B24" s="18" t="s">
        <v>117</v>
      </c>
      <c r="C24" s="15" t="s">
        <v>276</v>
      </c>
      <c r="D24" s="138">
        <v>2266</v>
      </c>
      <c r="E24" s="138">
        <v>1667</v>
      </c>
      <c r="F24" s="138">
        <v>1562</v>
      </c>
      <c r="G24" s="138">
        <v>843</v>
      </c>
      <c r="H24" s="16">
        <v>815</v>
      </c>
      <c r="I24" s="16">
        <v>180</v>
      </c>
      <c r="J24" s="16">
        <v>142</v>
      </c>
      <c r="K24" s="16">
        <v>96</v>
      </c>
      <c r="L24" s="16">
        <v>56</v>
      </c>
      <c r="M24" s="16">
        <v>8</v>
      </c>
      <c r="N24" s="16">
        <v>13</v>
      </c>
      <c r="O24" s="414">
        <v>9</v>
      </c>
    </row>
    <row r="25" spans="1:15" s="14" customFormat="1" ht="15" customHeight="1" x14ac:dyDescent="0.2">
      <c r="A25" s="7"/>
      <c r="B25" s="19" t="s">
        <v>144</v>
      </c>
      <c r="C25" s="20" t="s">
        <v>206</v>
      </c>
      <c r="D25" s="139">
        <v>3675</v>
      </c>
      <c r="E25" s="139">
        <v>3087</v>
      </c>
      <c r="F25" s="139">
        <v>4206</v>
      </c>
      <c r="G25" s="139">
        <v>3682</v>
      </c>
      <c r="H25" s="21">
        <v>2546</v>
      </c>
      <c r="I25" s="21">
        <v>2498</v>
      </c>
      <c r="J25" s="21">
        <v>1998</v>
      </c>
      <c r="K25" s="21">
        <v>1490</v>
      </c>
      <c r="L25" s="21">
        <v>1194</v>
      </c>
      <c r="M25" s="21">
        <v>1045</v>
      </c>
      <c r="N25" s="21">
        <v>839</v>
      </c>
      <c r="O25" s="416">
        <v>909</v>
      </c>
    </row>
    <row r="26" spans="1:15" s="14" customFormat="1" ht="15" customHeight="1" x14ac:dyDescent="0.2">
      <c r="A26" s="7"/>
      <c r="B26" s="22" t="s">
        <v>145</v>
      </c>
      <c r="C26" s="15" t="s">
        <v>207</v>
      </c>
      <c r="D26" s="138"/>
      <c r="E26" s="138"/>
      <c r="F26" s="138"/>
      <c r="G26" s="138"/>
      <c r="H26" s="16"/>
      <c r="I26" s="16"/>
      <c r="J26" s="16"/>
      <c r="K26" s="16"/>
      <c r="L26" s="16"/>
      <c r="M26" s="16"/>
      <c r="N26" s="16"/>
      <c r="O26" s="414"/>
    </row>
    <row r="27" spans="1:15" s="14" customFormat="1" ht="15" customHeight="1" x14ac:dyDescent="0.2">
      <c r="A27" s="7"/>
      <c r="B27" s="18" t="s">
        <v>198</v>
      </c>
      <c r="C27" s="15" t="s">
        <v>125</v>
      </c>
      <c r="D27" s="138">
        <v>3031</v>
      </c>
      <c r="E27" s="138">
        <v>3044</v>
      </c>
      <c r="F27" s="138">
        <v>2437</v>
      </c>
      <c r="G27" s="138">
        <v>3901</v>
      </c>
      <c r="H27" s="16">
        <v>3253</v>
      </c>
      <c r="I27" s="16">
        <v>3436</v>
      </c>
      <c r="J27" s="16">
        <v>2977</v>
      </c>
      <c r="K27" s="16">
        <v>2147</v>
      </c>
      <c r="L27" s="16">
        <v>1614</v>
      </c>
      <c r="M27" s="16">
        <v>1392</v>
      </c>
      <c r="N27" s="16">
        <v>1071</v>
      </c>
      <c r="O27" s="414">
        <v>904</v>
      </c>
    </row>
    <row r="28" spans="1:15" s="14" customFormat="1" ht="15" customHeight="1" x14ac:dyDescent="0.2">
      <c r="A28" s="7"/>
      <c r="B28" s="18" t="s">
        <v>374</v>
      </c>
      <c r="C28" s="15" t="s">
        <v>377</v>
      </c>
      <c r="D28" s="35">
        <v>810</v>
      </c>
      <c r="E28" s="138">
        <v>779</v>
      </c>
      <c r="F28" s="138">
        <v>698</v>
      </c>
      <c r="G28" s="138">
        <v>611</v>
      </c>
      <c r="H28" s="16">
        <v>524</v>
      </c>
      <c r="I28" s="16">
        <v>437</v>
      </c>
      <c r="J28" s="16">
        <v>349</v>
      </c>
      <c r="K28" s="16">
        <v>262</v>
      </c>
      <c r="L28" s="16">
        <v>175</v>
      </c>
      <c r="M28" s="16">
        <v>88</v>
      </c>
      <c r="N28" s="16">
        <v>1</v>
      </c>
      <c r="O28" s="414">
        <v>0</v>
      </c>
    </row>
    <row r="29" spans="1:15" s="14" customFormat="1" ht="15" customHeight="1" x14ac:dyDescent="0.2">
      <c r="A29" s="7"/>
      <c r="B29" s="18" t="s">
        <v>117</v>
      </c>
      <c r="C29" s="15" t="s">
        <v>202</v>
      </c>
      <c r="D29" s="138">
        <v>486</v>
      </c>
      <c r="E29" s="138">
        <v>358</v>
      </c>
      <c r="F29" s="138">
        <v>226</v>
      </c>
      <c r="G29" s="138">
        <v>100</v>
      </c>
      <c r="H29" s="16">
        <v>30</v>
      </c>
      <c r="I29" s="16">
        <v>0</v>
      </c>
      <c r="J29" s="16">
        <v>0</v>
      </c>
      <c r="K29" s="16">
        <v>2</v>
      </c>
      <c r="L29" s="16">
        <v>14</v>
      </c>
      <c r="M29" s="16">
        <v>12</v>
      </c>
      <c r="N29" s="16">
        <v>82</v>
      </c>
      <c r="O29" s="414">
        <v>126</v>
      </c>
    </row>
    <row r="30" spans="1:15" s="14" customFormat="1" ht="15" customHeight="1" x14ac:dyDescent="0.2">
      <c r="A30" s="7"/>
      <c r="B30" s="23" t="s">
        <v>146</v>
      </c>
      <c r="C30" s="20" t="s">
        <v>208</v>
      </c>
      <c r="D30" s="139">
        <v>4328</v>
      </c>
      <c r="E30" s="139">
        <v>4182</v>
      </c>
      <c r="F30" s="139">
        <v>3361</v>
      </c>
      <c r="G30" s="139">
        <v>4613</v>
      </c>
      <c r="H30" s="21">
        <v>3808</v>
      </c>
      <c r="I30" s="21">
        <v>3874</v>
      </c>
      <c r="J30" s="21">
        <v>3327</v>
      </c>
      <c r="K30" s="21">
        <v>2412</v>
      </c>
      <c r="L30" s="21">
        <v>1805</v>
      </c>
      <c r="M30" s="21">
        <v>1493</v>
      </c>
      <c r="N30" s="21">
        <v>1156</v>
      </c>
      <c r="O30" s="416">
        <v>1031</v>
      </c>
    </row>
    <row r="31" spans="1:15" s="14" customFormat="1" ht="15" customHeight="1" x14ac:dyDescent="0.2">
      <c r="A31" s="7"/>
      <c r="B31" s="7" t="s">
        <v>147</v>
      </c>
      <c r="C31" s="15" t="s">
        <v>209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413"/>
    </row>
    <row r="32" spans="1:15" s="14" customFormat="1" ht="15" customHeight="1" x14ac:dyDescent="0.2">
      <c r="A32" s="7"/>
      <c r="B32" s="18" t="s">
        <v>148</v>
      </c>
      <c r="C32" s="15" t="s">
        <v>210</v>
      </c>
      <c r="D32" s="138">
        <v>1161</v>
      </c>
      <c r="E32" s="138">
        <v>1278</v>
      </c>
      <c r="F32" s="138">
        <v>1216</v>
      </c>
      <c r="G32" s="138">
        <v>735</v>
      </c>
      <c r="H32" s="16">
        <v>756</v>
      </c>
      <c r="I32" s="16">
        <v>487</v>
      </c>
      <c r="J32" s="16">
        <v>496</v>
      </c>
      <c r="K32" s="16">
        <v>320</v>
      </c>
      <c r="L32" s="16">
        <v>310</v>
      </c>
      <c r="M32" s="16">
        <v>299</v>
      </c>
      <c r="N32" s="16">
        <v>335</v>
      </c>
      <c r="O32" s="414">
        <v>338</v>
      </c>
    </row>
    <row r="33" spans="1:18" s="14" customFormat="1" ht="15" customHeight="1" x14ac:dyDescent="0.2">
      <c r="A33" s="7"/>
      <c r="B33" s="18" t="s">
        <v>278</v>
      </c>
      <c r="C33" s="15" t="s">
        <v>279</v>
      </c>
      <c r="D33" s="138">
        <v>715</v>
      </c>
      <c r="E33" s="138">
        <v>510</v>
      </c>
      <c r="F33" s="138">
        <v>564</v>
      </c>
      <c r="G33" s="138">
        <v>515</v>
      </c>
      <c r="H33" s="16">
        <v>437</v>
      </c>
      <c r="I33" s="16">
        <v>674</v>
      </c>
      <c r="J33" s="16">
        <v>581</v>
      </c>
      <c r="K33" s="16">
        <v>581</v>
      </c>
      <c r="L33" s="16">
        <v>580</v>
      </c>
      <c r="M33" s="16">
        <v>569</v>
      </c>
      <c r="N33" s="16">
        <v>564</v>
      </c>
      <c r="O33" s="414">
        <v>579</v>
      </c>
    </row>
    <row r="34" spans="1:18" s="14" customFormat="1" ht="15" customHeight="1" x14ac:dyDescent="0.2">
      <c r="A34" s="7"/>
      <c r="B34" s="18" t="s">
        <v>235</v>
      </c>
      <c r="C34" s="15" t="s">
        <v>201</v>
      </c>
      <c r="D34" s="138">
        <v>606</v>
      </c>
      <c r="E34" s="138">
        <v>828</v>
      </c>
      <c r="F34" s="138">
        <v>371</v>
      </c>
      <c r="G34" s="138">
        <v>316</v>
      </c>
      <c r="H34" s="16">
        <v>949</v>
      </c>
      <c r="I34" s="16">
        <v>1253</v>
      </c>
      <c r="J34" s="16">
        <v>1369</v>
      </c>
      <c r="K34" s="16">
        <v>1491</v>
      </c>
      <c r="L34" s="16">
        <v>1279</v>
      </c>
      <c r="M34" s="16">
        <v>682</v>
      </c>
      <c r="N34" s="16">
        <v>663</v>
      </c>
      <c r="O34" s="414">
        <v>1061</v>
      </c>
    </row>
    <row r="35" spans="1:18" s="14" customFormat="1" ht="15" customHeight="1" x14ac:dyDescent="0.2">
      <c r="A35" s="7"/>
      <c r="B35" s="18" t="s">
        <v>117</v>
      </c>
      <c r="C35" s="15" t="s">
        <v>202</v>
      </c>
      <c r="D35" s="138">
        <v>737</v>
      </c>
      <c r="E35" s="138">
        <v>563</v>
      </c>
      <c r="F35" s="138">
        <v>431</v>
      </c>
      <c r="G35" s="138">
        <v>323</v>
      </c>
      <c r="H35" s="16">
        <v>262</v>
      </c>
      <c r="I35" s="16">
        <v>231</v>
      </c>
      <c r="J35" s="16">
        <v>163</v>
      </c>
      <c r="K35" s="16">
        <v>118</v>
      </c>
      <c r="L35" s="16">
        <v>154</v>
      </c>
      <c r="M35" s="16">
        <v>383</v>
      </c>
      <c r="N35" s="16">
        <v>306</v>
      </c>
      <c r="O35" s="414">
        <v>722</v>
      </c>
    </row>
    <row r="36" spans="1:18" s="14" customFormat="1" ht="15" customHeight="1" x14ac:dyDescent="0.2">
      <c r="A36" s="7"/>
      <c r="B36" s="18" t="s">
        <v>118</v>
      </c>
      <c r="C36" s="15" t="s">
        <v>203</v>
      </c>
      <c r="D36" s="138">
        <v>-4</v>
      </c>
      <c r="E36" s="138">
        <v>-4</v>
      </c>
      <c r="F36" s="138">
        <v>-5</v>
      </c>
      <c r="G36" s="138">
        <v>-4</v>
      </c>
      <c r="H36" s="16">
        <v>-4</v>
      </c>
      <c r="I36" s="16">
        <v>-4</v>
      </c>
      <c r="J36" s="16">
        <v>-4</v>
      </c>
      <c r="K36" s="16">
        <v>-5</v>
      </c>
      <c r="L36" s="16">
        <v>-5</v>
      </c>
      <c r="M36" s="16">
        <v>-5</v>
      </c>
      <c r="N36" s="16">
        <v>-5</v>
      </c>
      <c r="O36" s="414">
        <v>-5</v>
      </c>
    </row>
    <row r="37" spans="1:18" s="14" customFormat="1" ht="15" customHeight="1" x14ac:dyDescent="0.2">
      <c r="A37" s="23"/>
      <c r="B37" s="23" t="s">
        <v>149</v>
      </c>
      <c r="C37" s="20" t="s">
        <v>126</v>
      </c>
      <c r="D37" s="139">
        <v>3216</v>
      </c>
      <c r="E37" s="139">
        <v>3176</v>
      </c>
      <c r="F37" s="139">
        <v>2578</v>
      </c>
      <c r="G37" s="139">
        <v>1886</v>
      </c>
      <c r="H37" s="21">
        <v>2400</v>
      </c>
      <c r="I37" s="21">
        <v>2641</v>
      </c>
      <c r="J37" s="21">
        <v>2606</v>
      </c>
      <c r="K37" s="21">
        <v>2506</v>
      </c>
      <c r="L37" s="21">
        <v>2320</v>
      </c>
      <c r="M37" s="21">
        <v>1929</v>
      </c>
      <c r="N37" s="21">
        <v>1864</v>
      </c>
      <c r="O37" s="416">
        <v>2696</v>
      </c>
    </row>
    <row r="38" spans="1:18" s="14" customFormat="1" ht="15" customHeight="1" x14ac:dyDescent="0.2">
      <c r="A38" s="101"/>
      <c r="B38" s="93" t="s">
        <v>150</v>
      </c>
      <c r="C38" s="94" t="s">
        <v>315</v>
      </c>
      <c r="D38" s="95">
        <v>11221</v>
      </c>
      <c r="E38" s="95">
        <v>10446</v>
      </c>
      <c r="F38" s="95">
        <v>10146</v>
      </c>
      <c r="G38" s="95">
        <v>10182</v>
      </c>
      <c r="H38" s="95">
        <v>8755</v>
      </c>
      <c r="I38" s="95">
        <v>9014</v>
      </c>
      <c r="J38" s="95">
        <v>7932</v>
      </c>
      <c r="K38" s="95">
        <v>6409</v>
      </c>
      <c r="L38" s="95">
        <v>5320</v>
      </c>
      <c r="M38" s="95">
        <v>4468</v>
      </c>
      <c r="N38" s="95">
        <v>3860</v>
      </c>
      <c r="O38" s="415">
        <v>4636</v>
      </c>
    </row>
    <row r="39" spans="1:18" s="14" customFormat="1" ht="15" customHeight="1" x14ac:dyDescent="0.2">
      <c r="A39" s="96" t="s">
        <v>151</v>
      </c>
      <c r="B39" s="96"/>
      <c r="C39" s="97" t="s">
        <v>127</v>
      </c>
      <c r="D39" s="98">
        <v>25066</v>
      </c>
      <c r="E39" s="98">
        <v>26595</v>
      </c>
      <c r="F39" s="98">
        <v>25638</v>
      </c>
      <c r="G39" s="98">
        <v>23312</v>
      </c>
      <c r="H39" s="98">
        <v>22283</v>
      </c>
      <c r="I39" s="98">
        <v>20945</v>
      </c>
      <c r="J39" s="98">
        <v>20640</v>
      </c>
      <c r="K39" s="98">
        <v>19577</v>
      </c>
      <c r="L39" s="98">
        <v>20471</v>
      </c>
      <c r="M39" s="98">
        <v>20833</v>
      </c>
      <c r="N39" s="98">
        <v>21299</v>
      </c>
      <c r="O39" s="417">
        <v>22696</v>
      </c>
    </row>
    <row r="40" spans="1:18" s="14" customFormat="1" ht="9.6" x14ac:dyDescent="0.2">
      <c r="B40" s="7" t="s">
        <v>603</v>
      </c>
    </row>
    <row r="41" spans="1:18" s="14" customFormat="1" ht="10.8" x14ac:dyDescent="0.2">
      <c r="R41" s="24"/>
    </row>
    <row r="42" spans="1:18" s="14" customFormat="1" ht="10.5" customHeight="1" x14ac:dyDescent="0.2"/>
    <row r="43" spans="1:18" s="74" customFormat="1" ht="9.6" x14ac:dyDescent="0.2">
      <c r="B43" s="74" t="s">
        <v>295</v>
      </c>
      <c r="C43" s="370">
        <v>2007</v>
      </c>
      <c r="D43" s="277">
        <v>2013</v>
      </c>
      <c r="E43" s="277">
        <v>2014</v>
      </c>
      <c r="F43" s="277">
        <v>2015</v>
      </c>
      <c r="G43" s="277">
        <v>2016</v>
      </c>
      <c r="H43" s="277">
        <v>2017</v>
      </c>
      <c r="I43" s="277">
        <v>2018</v>
      </c>
      <c r="J43" s="371">
        <v>2019</v>
      </c>
      <c r="K43" s="371">
        <v>2020</v>
      </c>
      <c r="L43" s="371">
        <v>2020</v>
      </c>
      <c r="M43" s="371">
        <v>2022</v>
      </c>
      <c r="N43" s="371">
        <v>2023</v>
      </c>
      <c r="O43" s="371">
        <v>2024</v>
      </c>
    </row>
    <row r="44" spans="1:18" s="74" customFormat="1" ht="9.6" x14ac:dyDescent="0.2">
      <c r="B44" s="372" t="s">
        <v>102</v>
      </c>
      <c r="C44" s="373">
        <v>13189.691999999999</v>
      </c>
      <c r="D44" s="373">
        <v>13845.548000000001</v>
      </c>
      <c r="E44" s="373">
        <v>16149.041999999999</v>
      </c>
      <c r="F44" s="373">
        <v>15492.005999999999</v>
      </c>
      <c r="G44" s="373">
        <v>13130.323</v>
      </c>
      <c r="H44" s="373">
        <v>13528.49</v>
      </c>
      <c r="I44" s="373">
        <v>11931.159</v>
      </c>
      <c r="J44" s="373">
        <v>12708.183000000001</v>
      </c>
      <c r="K44" s="373">
        <v>13168.397000000001</v>
      </c>
      <c r="L44" s="373">
        <v>15150.869000000001</v>
      </c>
      <c r="M44" s="373">
        <v>16365.063799</v>
      </c>
      <c r="N44" s="373">
        <v>17439.016</v>
      </c>
      <c r="O44" s="418">
        <v>18059.868999999999</v>
      </c>
    </row>
    <row r="45" spans="1:18" s="74" customFormat="1" ht="9.6" x14ac:dyDescent="0.2">
      <c r="B45" s="372" t="s">
        <v>120</v>
      </c>
      <c r="C45" s="374">
        <v>6012.3140000000003</v>
      </c>
      <c r="D45" s="374">
        <v>11221.011</v>
      </c>
      <c r="E45" s="374">
        <v>10446.876</v>
      </c>
      <c r="F45" s="374">
        <v>10146.924000000001</v>
      </c>
      <c r="G45" s="374">
        <v>10182.027</v>
      </c>
      <c r="H45" s="374">
        <v>8755.0570000000007</v>
      </c>
      <c r="I45" s="374">
        <v>9014.759</v>
      </c>
      <c r="J45" s="374">
        <v>7932.7309999999998</v>
      </c>
      <c r="K45" s="374">
        <v>6409.21</v>
      </c>
      <c r="L45" s="374">
        <v>5320.7089999999998</v>
      </c>
      <c r="M45" s="374">
        <v>4468.6785769999997</v>
      </c>
      <c r="N45" s="374">
        <v>3860.0410000000002</v>
      </c>
      <c r="O45" s="418">
        <v>4636.8140000000003</v>
      </c>
    </row>
    <row r="46" spans="1:18" s="75" customFormat="1" ht="10.8" x14ac:dyDescent="0.2">
      <c r="B46" s="372" t="s">
        <v>151</v>
      </c>
      <c r="C46" s="373">
        <v>19202.006000000001</v>
      </c>
      <c r="D46" s="373">
        <v>25066.560000000001</v>
      </c>
      <c r="E46" s="373">
        <v>26595.919000000002</v>
      </c>
      <c r="F46" s="373">
        <v>25638.93</v>
      </c>
      <c r="G46" s="373">
        <v>23312.350999999999</v>
      </c>
      <c r="H46" s="373">
        <v>22283.546999999999</v>
      </c>
      <c r="I46" s="373">
        <v>20945.919000000002</v>
      </c>
      <c r="J46" s="373">
        <v>20640.914000000001</v>
      </c>
      <c r="K46" s="373">
        <v>19577.608</v>
      </c>
      <c r="L46" s="373">
        <v>20471.578000000001</v>
      </c>
      <c r="M46" s="373">
        <v>20833.742375999998</v>
      </c>
      <c r="N46" s="373">
        <v>21299.058000000001</v>
      </c>
      <c r="O46" s="418">
        <v>22696.683000000001</v>
      </c>
    </row>
    <row r="47" spans="1:18" s="25" customFormat="1" ht="10.8" x14ac:dyDescent="0.2"/>
    <row r="48" spans="1:18" s="25" customFormat="1" ht="10.8" x14ac:dyDescent="0.2"/>
    <row r="49" s="25" customFormat="1" ht="10.8" x14ac:dyDescent="0.2"/>
    <row r="50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>
      <selection activeCell="O40" sqref="O40"/>
    </sheetView>
  </sheetViews>
  <sheetFormatPr defaultColWidth="9" defaultRowHeight="13.2" x14ac:dyDescent="0.2"/>
  <cols>
    <col min="1" max="1" width="7.88671875" style="149" customWidth="1"/>
    <col min="2" max="2" width="10.109375" style="149" customWidth="1"/>
    <col min="3" max="14" width="9" style="149"/>
    <col min="15" max="15" width="15.88671875" style="149" customWidth="1"/>
    <col min="16" max="16" width="3.109375" style="149" customWidth="1"/>
    <col min="17" max="16384" width="9" style="149"/>
  </cols>
  <sheetData>
    <row r="1" spans="1:16" ht="13.8" thickTop="1" x14ac:dyDescent="0.2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16" x14ac:dyDescent="0.2">
      <c r="A2" s="165"/>
      <c r="P2" s="166"/>
    </row>
    <row r="3" spans="1:16" x14ac:dyDescent="0.2">
      <c r="A3" s="165"/>
      <c r="P3" s="166"/>
    </row>
    <row r="4" spans="1:16" x14ac:dyDescent="0.2">
      <c r="A4" s="165"/>
      <c r="P4" s="166"/>
    </row>
    <row r="5" spans="1:16" x14ac:dyDescent="0.2">
      <c r="A5" s="165"/>
      <c r="P5" s="166"/>
    </row>
    <row r="6" spans="1:16" x14ac:dyDescent="0.2">
      <c r="A6" s="165"/>
      <c r="P6" s="166"/>
    </row>
    <row r="7" spans="1:16" x14ac:dyDescent="0.2">
      <c r="A7" s="165"/>
      <c r="P7" s="166"/>
    </row>
    <row r="8" spans="1:16" x14ac:dyDescent="0.2">
      <c r="A8" s="165"/>
      <c r="P8" s="166"/>
    </row>
    <row r="9" spans="1:16" x14ac:dyDescent="0.2">
      <c r="A9" s="165"/>
      <c r="P9" s="166"/>
    </row>
    <row r="10" spans="1:16" x14ac:dyDescent="0.2">
      <c r="A10" s="165"/>
      <c r="P10" s="166"/>
    </row>
    <row r="11" spans="1:16" x14ac:dyDescent="0.2">
      <c r="A11" s="165"/>
      <c r="P11" s="166"/>
    </row>
    <row r="12" spans="1:16" x14ac:dyDescent="0.2">
      <c r="A12" s="165"/>
      <c r="P12" s="166"/>
    </row>
    <row r="13" spans="1:16" x14ac:dyDescent="0.2">
      <c r="A13" s="165"/>
      <c r="P13" s="166"/>
    </row>
    <row r="14" spans="1:16" x14ac:dyDescent="0.2">
      <c r="A14" s="165"/>
      <c r="P14" s="166"/>
    </row>
    <row r="15" spans="1:16" x14ac:dyDescent="0.2">
      <c r="A15" s="165"/>
      <c r="P15" s="166"/>
    </row>
    <row r="16" spans="1:16" x14ac:dyDescent="0.2">
      <c r="A16" s="165"/>
      <c r="P16" s="166"/>
    </row>
    <row r="17" spans="1:16" x14ac:dyDescent="0.2">
      <c r="A17" s="165"/>
      <c r="P17" s="166"/>
    </row>
    <row r="18" spans="1:16" x14ac:dyDescent="0.2">
      <c r="A18" s="165"/>
      <c r="P18" s="166"/>
    </row>
    <row r="19" spans="1:16" x14ac:dyDescent="0.2">
      <c r="A19" s="165"/>
      <c r="P19" s="166"/>
    </row>
    <row r="20" spans="1:16" x14ac:dyDescent="0.2">
      <c r="A20" s="165"/>
      <c r="P20" s="166"/>
    </row>
    <row r="21" spans="1:16" x14ac:dyDescent="0.2">
      <c r="A21" s="165"/>
      <c r="P21" s="166"/>
    </row>
    <row r="22" spans="1:16" x14ac:dyDescent="0.2">
      <c r="A22" s="165"/>
      <c r="P22" s="166"/>
    </row>
    <row r="23" spans="1:16" x14ac:dyDescent="0.2">
      <c r="A23" s="165"/>
      <c r="P23" s="166"/>
    </row>
    <row r="24" spans="1:16" x14ac:dyDescent="0.2">
      <c r="A24" s="165"/>
      <c r="P24" s="166"/>
    </row>
    <row r="25" spans="1:16" x14ac:dyDescent="0.2">
      <c r="A25" s="165"/>
      <c r="P25" s="166"/>
    </row>
    <row r="26" spans="1:16" x14ac:dyDescent="0.2">
      <c r="A26" s="165"/>
      <c r="P26" s="166"/>
    </row>
    <row r="27" spans="1:16" x14ac:dyDescent="0.2">
      <c r="A27" s="165"/>
      <c r="P27" s="166"/>
    </row>
    <row r="28" spans="1:16" x14ac:dyDescent="0.2">
      <c r="A28" s="165"/>
      <c r="P28" s="166"/>
    </row>
    <row r="29" spans="1:16" x14ac:dyDescent="0.2">
      <c r="A29" s="165"/>
      <c r="P29" s="166"/>
    </row>
    <row r="30" spans="1:16" x14ac:dyDescent="0.2">
      <c r="A30" s="165"/>
      <c r="P30" s="166"/>
    </row>
    <row r="31" spans="1:16" x14ac:dyDescent="0.2">
      <c r="A31" s="165"/>
      <c r="P31" s="166"/>
    </row>
    <row r="32" spans="1:16" x14ac:dyDescent="0.2">
      <c r="A32" s="165"/>
      <c r="P32" s="166"/>
    </row>
    <row r="33" spans="1:17" x14ac:dyDescent="0.2">
      <c r="A33" s="165"/>
      <c r="P33" s="166"/>
    </row>
    <row r="34" spans="1:17" x14ac:dyDescent="0.2">
      <c r="A34" s="165"/>
      <c r="P34" s="166"/>
    </row>
    <row r="35" spans="1:17" x14ac:dyDescent="0.2">
      <c r="A35" s="165"/>
      <c r="P35" s="166"/>
    </row>
    <row r="36" spans="1:17" x14ac:dyDescent="0.15">
      <c r="A36" s="165"/>
      <c r="J36" s="175" t="s">
        <v>322</v>
      </c>
      <c r="L36" s="176"/>
      <c r="M36" s="176"/>
      <c r="N36" s="176"/>
      <c r="O36" s="176"/>
      <c r="P36" s="166"/>
      <c r="Q36" s="151"/>
    </row>
    <row r="37" spans="1:17" x14ac:dyDescent="0.15">
      <c r="A37" s="165"/>
      <c r="J37" s="155"/>
      <c r="K37" s="176"/>
      <c r="L37" s="176"/>
      <c r="M37" s="177"/>
      <c r="N37" s="177"/>
      <c r="O37" s="178" t="s">
        <v>604</v>
      </c>
      <c r="P37" s="166"/>
    </row>
    <row r="38" spans="1:17" x14ac:dyDescent="0.15">
      <c r="A38" s="165"/>
      <c r="J38" s="155"/>
      <c r="K38" s="176"/>
      <c r="L38" s="176"/>
      <c r="M38" s="177"/>
      <c r="N38" s="177"/>
      <c r="O38" s="178" t="s">
        <v>512</v>
      </c>
      <c r="P38" s="166"/>
    </row>
    <row r="39" spans="1:17" x14ac:dyDescent="0.15">
      <c r="A39" s="165"/>
      <c r="J39" s="155"/>
      <c r="K39" s="176"/>
      <c r="L39" s="176"/>
      <c r="M39" s="177"/>
      <c r="N39" s="177"/>
      <c r="O39" s="178" t="s">
        <v>666</v>
      </c>
      <c r="P39" s="166"/>
    </row>
    <row r="40" spans="1:17" ht="16.8" thickBot="1" x14ac:dyDescent="0.4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4"/>
      <c r="Q40" s="151"/>
    </row>
    <row r="41" spans="1:17" ht="16.8" thickTop="1" x14ac:dyDescent="0.4">
      <c r="M41" s="153"/>
      <c r="N41" s="153"/>
      <c r="P41" s="154"/>
      <c r="Q41" s="152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P77"/>
  <sheetViews>
    <sheetView showGridLines="0" view="pageBreakPreview" zoomScaleNormal="130" zoomScaleSheetLayoutView="100" workbookViewId="0">
      <pane xSplit="2" topLeftCell="C1" activePane="topRight" state="frozen"/>
      <selection activeCell="B1" sqref="B1"/>
      <selection pane="topRight" activeCell="N56" sqref="N56"/>
    </sheetView>
  </sheetViews>
  <sheetFormatPr defaultColWidth="9" defaultRowHeight="13.2" x14ac:dyDescent="0.2"/>
  <cols>
    <col min="1" max="1" width="1" style="8" customWidth="1"/>
    <col min="2" max="2" width="22.6640625" style="8" customWidth="1"/>
    <col min="3" max="3" width="30.6640625" style="8" customWidth="1"/>
    <col min="4" max="4" width="8.6640625" style="8" hidden="1" customWidth="1"/>
    <col min="5" max="13" width="8.6640625" style="8" customWidth="1"/>
    <col min="14" max="16384" width="9" style="8"/>
  </cols>
  <sheetData>
    <row r="1" spans="1:15" ht="13.5" customHeight="1" x14ac:dyDescent="0.2"/>
    <row r="2" spans="1:15" ht="22.5" customHeight="1" x14ac:dyDescent="0.2">
      <c r="A2" s="350"/>
      <c r="B2" s="381"/>
      <c r="C2" s="350"/>
      <c r="D2" s="350"/>
      <c r="E2" s="350"/>
      <c r="F2" s="350"/>
      <c r="G2" s="258"/>
      <c r="H2" s="350"/>
      <c r="I2" s="350"/>
      <c r="J2" s="350"/>
      <c r="K2" s="350"/>
      <c r="L2" s="350"/>
      <c r="M2" s="350"/>
      <c r="N2" s="350"/>
      <c r="O2" s="350"/>
    </row>
    <row r="3" spans="1:15" ht="12" customHeight="1" x14ac:dyDescent="0.2">
      <c r="A3" s="10"/>
      <c r="B3" s="11"/>
      <c r="C3" s="22"/>
      <c r="D3" s="10"/>
      <c r="E3" s="10"/>
      <c r="F3" s="10"/>
      <c r="G3" s="12"/>
      <c r="H3" s="10"/>
      <c r="I3" s="10"/>
      <c r="J3" s="10"/>
      <c r="K3" s="10"/>
      <c r="L3" s="10"/>
      <c r="M3" s="10"/>
    </row>
    <row r="4" spans="1:15" s="14" customFormat="1" ht="9.6" x14ac:dyDescent="0.2">
      <c r="A4" s="7"/>
      <c r="B4" s="7"/>
      <c r="C4" s="7"/>
      <c r="D4" s="43"/>
      <c r="E4" s="43"/>
      <c r="F4" s="43"/>
      <c r="G4" s="43"/>
      <c r="H4" s="43"/>
      <c r="J4" s="43"/>
      <c r="K4" s="43"/>
      <c r="N4" s="43"/>
      <c r="O4" s="43" t="s">
        <v>63</v>
      </c>
    </row>
    <row r="5" spans="1:15" s="14" customFormat="1" ht="9.6" x14ac:dyDescent="0.2">
      <c r="A5" s="7"/>
      <c r="B5" s="7"/>
      <c r="C5" s="7"/>
      <c r="D5" s="86">
        <v>2013</v>
      </c>
      <c r="E5" s="86">
        <v>2014</v>
      </c>
      <c r="F5" s="86">
        <v>2015</v>
      </c>
      <c r="G5" s="86">
        <v>2016</v>
      </c>
      <c r="H5" s="277">
        <v>2017</v>
      </c>
      <c r="I5" s="277">
        <v>2018</v>
      </c>
      <c r="J5" s="277">
        <v>2019</v>
      </c>
      <c r="K5" s="277">
        <v>2020</v>
      </c>
      <c r="L5" s="277">
        <v>2021</v>
      </c>
      <c r="M5" s="277">
        <v>2022</v>
      </c>
      <c r="N5" s="277">
        <v>2023</v>
      </c>
      <c r="O5" s="259">
        <v>2024</v>
      </c>
    </row>
    <row r="6" spans="1:15" s="14" customFormat="1" ht="9.6" x14ac:dyDescent="0.2">
      <c r="A6" s="7"/>
      <c r="B6" s="7"/>
      <c r="C6" s="7"/>
      <c r="D6" s="277" t="s">
        <v>635</v>
      </c>
      <c r="E6" s="277" t="s">
        <v>636</v>
      </c>
      <c r="F6" s="277" t="s">
        <v>628</v>
      </c>
      <c r="G6" s="277" t="s">
        <v>629</v>
      </c>
      <c r="H6" s="277" t="s">
        <v>630</v>
      </c>
      <c r="I6" s="277" t="s">
        <v>631</v>
      </c>
      <c r="J6" s="277" t="s">
        <v>632</v>
      </c>
      <c r="K6" s="277" t="s">
        <v>633</v>
      </c>
      <c r="L6" s="277" t="s">
        <v>634</v>
      </c>
      <c r="M6" s="277" t="s">
        <v>627</v>
      </c>
      <c r="N6" s="277" t="s">
        <v>626</v>
      </c>
      <c r="O6" s="259" t="s">
        <v>625</v>
      </c>
    </row>
    <row r="7" spans="1:15" s="14" customFormat="1" ht="15" customHeight="1" x14ac:dyDescent="0.2">
      <c r="A7" s="88" t="s">
        <v>184</v>
      </c>
      <c r="B7" s="88"/>
      <c r="C7" s="89" t="s">
        <v>128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</row>
    <row r="8" spans="1:15" s="14" customFormat="1" ht="15" customHeight="1" x14ac:dyDescent="0.2">
      <c r="A8" s="7" t="s">
        <v>152</v>
      </c>
      <c r="B8" s="7"/>
      <c r="C8" s="15" t="s">
        <v>129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3"/>
    </row>
    <row r="9" spans="1:15" s="14" customFormat="1" ht="15" customHeight="1" x14ac:dyDescent="0.2">
      <c r="A9" s="7"/>
      <c r="B9" s="7" t="s">
        <v>281</v>
      </c>
      <c r="C9" s="15" t="s">
        <v>282</v>
      </c>
      <c r="D9" s="140">
        <v>2131</v>
      </c>
      <c r="E9" s="140">
        <v>1329</v>
      </c>
      <c r="F9" s="140">
        <v>1318</v>
      </c>
      <c r="G9" s="140">
        <v>1368</v>
      </c>
      <c r="H9" s="140">
        <v>1033</v>
      </c>
      <c r="I9" s="140">
        <v>2336</v>
      </c>
      <c r="J9" s="140">
        <v>1555</v>
      </c>
      <c r="K9" s="140">
        <v>770</v>
      </c>
      <c r="L9" s="140">
        <v>899</v>
      </c>
      <c r="M9" s="140">
        <v>804</v>
      </c>
      <c r="N9" s="140">
        <v>839</v>
      </c>
      <c r="O9" s="419">
        <v>1040</v>
      </c>
    </row>
    <row r="10" spans="1:15" s="14" customFormat="1" ht="15" customHeight="1" x14ac:dyDescent="0.2">
      <c r="A10" s="7"/>
      <c r="B10" s="7" t="s">
        <v>488</v>
      </c>
      <c r="C10" s="15" t="s">
        <v>489</v>
      </c>
      <c r="D10" s="35" t="s">
        <v>291</v>
      </c>
      <c r="E10" s="35" t="s">
        <v>291</v>
      </c>
      <c r="F10" s="35" t="s">
        <v>291</v>
      </c>
      <c r="G10" s="35" t="s">
        <v>291</v>
      </c>
      <c r="H10" s="35">
        <v>1400</v>
      </c>
      <c r="I10" s="141" t="s">
        <v>291</v>
      </c>
      <c r="J10" s="141" t="s">
        <v>373</v>
      </c>
      <c r="K10" s="141" t="s">
        <v>373</v>
      </c>
      <c r="L10" s="141" t="s">
        <v>513</v>
      </c>
      <c r="M10" s="141" t="s">
        <v>438</v>
      </c>
      <c r="N10" s="141" t="s">
        <v>373</v>
      </c>
      <c r="O10" s="420" t="s">
        <v>373</v>
      </c>
    </row>
    <row r="11" spans="1:15" s="14" customFormat="1" ht="15" customHeight="1" x14ac:dyDescent="0.2">
      <c r="A11" s="7"/>
      <c r="B11" s="7" t="s">
        <v>153</v>
      </c>
      <c r="C11" s="15" t="s">
        <v>211</v>
      </c>
      <c r="D11" s="140">
        <v>92</v>
      </c>
      <c r="E11" s="140">
        <v>1207</v>
      </c>
      <c r="F11" s="140">
        <v>145</v>
      </c>
      <c r="G11" s="140">
        <v>119</v>
      </c>
      <c r="H11" s="140">
        <v>169</v>
      </c>
      <c r="I11" s="140">
        <v>604</v>
      </c>
      <c r="J11" s="140">
        <v>132</v>
      </c>
      <c r="K11" s="140">
        <v>345</v>
      </c>
      <c r="L11" s="140">
        <v>153</v>
      </c>
      <c r="M11" s="140">
        <v>179</v>
      </c>
      <c r="N11" s="140">
        <v>318</v>
      </c>
      <c r="O11" s="419">
        <v>738</v>
      </c>
    </row>
    <row r="12" spans="1:15" s="14" customFormat="1" ht="15" customHeight="1" x14ac:dyDescent="0.2">
      <c r="A12" s="7"/>
      <c r="B12" s="7" t="s">
        <v>547</v>
      </c>
      <c r="C12" s="15" t="s">
        <v>549</v>
      </c>
      <c r="D12" s="140">
        <v>1722</v>
      </c>
      <c r="E12" s="140">
        <v>2224</v>
      </c>
      <c r="F12" s="140">
        <v>2343</v>
      </c>
      <c r="G12" s="140">
        <v>2462</v>
      </c>
      <c r="H12" s="140">
        <v>2477</v>
      </c>
      <c r="I12" s="140">
        <v>2700</v>
      </c>
      <c r="J12" s="140">
        <v>2673</v>
      </c>
      <c r="K12" s="140">
        <v>2856</v>
      </c>
      <c r="L12" s="140">
        <v>2999</v>
      </c>
      <c r="M12" s="140">
        <v>3213</v>
      </c>
      <c r="N12" s="140">
        <v>3357</v>
      </c>
      <c r="O12" s="419">
        <v>3720</v>
      </c>
    </row>
    <row r="13" spans="1:15" s="14" customFormat="1" ht="15" customHeight="1" x14ac:dyDescent="0.2">
      <c r="A13" s="7"/>
      <c r="B13" s="7" t="s">
        <v>280</v>
      </c>
      <c r="C13" s="15" t="s">
        <v>283</v>
      </c>
      <c r="D13" s="140">
        <v>706</v>
      </c>
      <c r="E13" s="140">
        <v>950</v>
      </c>
      <c r="F13" s="140">
        <v>520</v>
      </c>
      <c r="G13" s="140">
        <v>792</v>
      </c>
      <c r="H13" s="140">
        <v>901</v>
      </c>
      <c r="I13" s="140">
        <v>885</v>
      </c>
      <c r="J13" s="140">
        <v>882</v>
      </c>
      <c r="K13" s="140">
        <v>521</v>
      </c>
      <c r="L13" s="140">
        <v>492</v>
      </c>
      <c r="M13" s="140">
        <v>545</v>
      </c>
      <c r="N13" s="140">
        <v>657</v>
      </c>
      <c r="O13" s="419">
        <v>503</v>
      </c>
    </row>
    <row r="14" spans="1:15" s="14" customFormat="1" ht="15" customHeight="1" x14ac:dyDescent="0.2">
      <c r="A14" s="7"/>
      <c r="B14" s="7" t="s">
        <v>182</v>
      </c>
      <c r="C14" s="15" t="s">
        <v>388</v>
      </c>
      <c r="D14" s="141">
        <v>742</v>
      </c>
      <c r="E14" s="141">
        <v>745</v>
      </c>
      <c r="F14" s="141">
        <v>726</v>
      </c>
      <c r="G14" s="141">
        <v>641</v>
      </c>
      <c r="H14" s="278">
        <v>662</v>
      </c>
      <c r="I14" s="278">
        <v>1075</v>
      </c>
      <c r="J14" s="278">
        <v>879</v>
      </c>
      <c r="K14" s="278">
        <v>551</v>
      </c>
      <c r="L14" s="278">
        <v>515</v>
      </c>
      <c r="M14" s="278">
        <v>461</v>
      </c>
      <c r="N14" s="278">
        <v>470</v>
      </c>
      <c r="O14" s="421">
        <v>595</v>
      </c>
    </row>
    <row r="15" spans="1:15" s="14" customFormat="1" ht="15" customHeight="1" x14ac:dyDescent="0.2">
      <c r="A15" s="7"/>
      <c r="B15" s="7" t="s">
        <v>393</v>
      </c>
      <c r="C15" s="15" t="s">
        <v>419</v>
      </c>
      <c r="D15" s="35" t="s">
        <v>291</v>
      </c>
      <c r="E15" s="35" t="s">
        <v>291</v>
      </c>
      <c r="F15" s="35">
        <v>5876</v>
      </c>
      <c r="G15" s="140">
        <v>1177</v>
      </c>
      <c r="H15" s="278" t="s">
        <v>438</v>
      </c>
      <c r="I15" s="141" t="s">
        <v>291</v>
      </c>
      <c r="J15" s="141" t="s">
        <v>373</v>
      </c>
      <c r="K15" s="141" t="s">
        <v>373</v>
      </c>
      <c r="L15" s="141" t="s">
        <v>373</v>
      </c>
      <c r="M15" s="141" t="s">
        <v>438</v>
      </c>
      <c r="N15" s="141" t="s">
        <v>373</v>
      </c>
      <c r="O15" s="422" t="s">
        <v>373</v>
      </c>
    </row>
    <row r="16" spans="1:15" s="14" customFormat="1" ht="15" customHeight="1" x14ac:dyDescent="0.2">
      <c r="A16" s="7"/>
      <c r="B16" s="7" t="s">
        <v>403</v>
      </c>
      <c r="C16" s="74" t="s">
        <v>420</v>
      </c>
      <c r="D16" s="35" t="s">
        <v>291</v>
      </c>
      <c r="E16" s="35" t="s">
        <v>291</v>
      </c>
      <c r="F16" s="35" t="s">
        <v>291</v>
      </c>
      <c r="G16" s="35">
        <v>6646</v>
      </c>
      <c r="H16" s="278" t="s">
        <v>438</v>
      </c>
      <c r="I16" s="141" t="s">
        <v>291</v>
      </c>
      <c r="J16" s="141" t="s">
        <v>373</v>
      </c>
      <c r="K16" s="141" t="s">
        <v>373</v>
      </c>
      <c r="L16" s="141" t="s">
        <v>513</v>
      </c>
      <c r="M16" s="141" t="s">
        <v>438</v>
      </c>
      <c r="N16" s="141" t="s">
        <v>373</v>
      </c>
      <c r="O16" s="420" t="s">
        <v>373</v>
      </c>
    </row>
    <row r="17" spans="1:15" s="14" customFormat="1" ht="15" customHeight="1" x14ac:dyDescent="0.2">
      <c r="A17" s="7"/>
      <c r="B17" s="7" t="s">
        <v>548</v>
      </c>
      <c r="C17" s="74" t="s">
        <v>550</v>
      </c>
      <c r="D17" s="35" t="s">
        <v>291</v>
      </c>
      <c r="E17" s="35" t="s">
        <v>291</v>
      </c>
      <c r="F17" s="35" t="s">
        <v>291</v>
      </c>
      <c r="G17" s="35" t="s">
        <v>291</v>
      </c>
      <c r="H17" s="35" t="s">
        <v>291</v>
      </c>
      <c r="I17" s="35" t="s">
        <v>291</v>
      </c>
      <c r="J17" s="35" t="s">
        <v>291</v>
      </c>
      <c r="K17" s="141">
        <v>438</v>
      </c>
      <c r="L17" s="141">
        <v>75</v>
      </c>
      <c r="M17" s="141" t="s">
        <v>438</v>
      </c>
      <c r="N17" s="141" t="s">
        <v>438</v>
      </c>
      <c r="O17" s="420" t="s">
        <v>438</v>
      </c>
    </row>
    <row r="18" spans="1:15" s="14" customFormat="1" ht="15" customHeight="1" x14ac:dyDescent="0.2">
      <c r="A18" s="7"/>
      <c r="B18" s="7" t="s">
        <v>664</v>
      </c>
      <c r="C18" s="74" t="s">
        <v>665</v>
      </c>
      <c r="D18" s="35" t="s">
        <v>291</v>
      </c>
      <c r="E18" s="35" t="s">
        <v>291</v>
      </c>
      <c r="F18" s="35" t="s">
        <v>291</v>
      </c>
      <c r="G18" s="35" t="s">
        <v>291</v>
      </c>
      <c r="H18" s="35" t="s">
        <v>291</v>
      </c>
      <c r="I18" s="35" t="s">
        <v>291</v>
      </c>
      <c r="J18" s="35" t="s">
        <v>291</v>
      </c>
      <c r="K18" s="35" t="s">
        <v>291</v>
      </c>
      <c r="L18" s="35" t="s">
        <v>291</v>
      </c>
      <c r="M18" s="35" t="s">
        <v>291</v>
      </c>
      <c r="N18" s="35" t="s">
        <v>291</v>
      </c>
      <c r="O18" s="420">
        <v>737</v>
      </c>
    </row>
    <row r="19" spans="1:15" s="14" customFormat="1" ht="15" customHeight="1" x14ac:dyDescent="0.2">
      <c r="A19" s="7"/>
      <c r="B19" s="7" t="s">
        <v>117</v>
      </c>
      <c r="C19" s="15" t="s">
        <v>202</v>
      </c>
      <c r="D19" s="82">
        <f t="shared" ref="D19:G19" si="0">D20-SUM(D9:D18)</f>
        <v>1310</v>
      </c>
      <c r="E19" s="82">
        <f t="shared" si="0"/>
        <v>1085</v>
      </c>
      <c r="F19" s="82">
        <f t="shared" si="0"/>
        <v>1427</v>
      </c>
      <c r="G19" s="82">
        <f t="shared" si="0"/>
        <v>3569</v>
      </c>
      <c r="H19" s="82">
        <f t="shared" ref="H19:O19" si="1">H20-SUM(H9:H18)</f>
        <v>1981</v>
      </c>
      <c r="I19" s="82">
        <f t="shared" si="1"/>
        <v>642</v>
      </c>
      <c r="J19" s="82">
        <f t="shared" si="1"/>
        <v>701</v>
      </c>
      <c r="K19" s="82">
        <f t="shared" si="1"/>
        <v>681</v>
      </c>
      <c r="L19" s="82">
        <f t="shared" si="1"/>
        <v>968</v>
      </c>
      <c r="M19" s="82">
        <f t="shared" si="1"/>
        <v>553</v>
      </c>
      <c r="N19" s="82">
        <f t="shared" si="1"/>
        <v>578</v>
      </c>
      <c r="O19" s="423">
        <f t="shared" si="1"/>
        <v>730</v>
      </c>
    </row>
    <row r="20" spans="1:15" s="14" customFormat="1" ht="15" customHeight="1" x14ac:dyDescent="0.2">
      <c r="A20" s="101"/>
      <c r="B20" s="93" t="s">
        <v>154</v>
      </c>
      <c r="C20" s="102" t="s">
        <v>130</v>
      </c>
      <c r="D20" s="103">
        <v>6703</v>
      </c>
      <c r="E20" s="103">
        <v>7540</v>
      </c>
      <c r="F20" s="103">
        <v>12355</v>
      </c>
      <c r="G20" s="103">
        <v>16774</v>
      </c>
      <c r="H20" s="103">
        <v>8623</v>
      </c>
      <c r="I20" s="103">
        <v>8242</v>
      </c>
      <c r="J20" s="103">
        <v>6822</v>
      </c>
      <c r="K20" s="103">
        <v>6162</v>
      </c>
      <c r="L20" s="103">
        <v>6101</v>
      </c>
      <c r="M20" s="103">
        <v>5755</v>
      </c>
      <c r="N20" s="103">
        <v>6219</v>
      </c>
      <c r="O20" s="424">
        <v>8063</v>
      </c>
    </row>
    <row r="21" spans="1:15" s="14" customFormat="1" ht="15" customHeight="1" x14ac:dyDescent="0.2">
      <c r="A21" s="7" t="s">
        <v>155</v>
      </c>
      <c r="B21" s="7"/>
      <c r="C21" s="58" t="s">
        <v>212</v>
      </c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423"/>
    </row>
    <row r="22" spans="1:15" s="14" customFormat="1" ht="15" customHeight="1" x14ac:dyDescent="0.2">
      <c r="A22" s="7"/>
      <c r="B22" s="7" t="s">
        <v>490</v>
      </c>
      <c r="C22" s="15" t="s">
        <v>491</v>
      </c>
      <c r="D22" s="35" t="s">
        <v>291</v>
      </c>
      <c r="E22" s="35" t="s">
        <v>291</v>
      </c>
      <c r="F22" s="35" t="s">
        <v>291</v>
      </c>
      <c r="G22" s="35" t="s">
        <v>291</v>
      </c>
      <c r="H22" s="35">
        <v>4900</v>
      </c>
      <c r="I22" s="141" t="s">
        <v>291</v>
      </c>
      <c r="J22" s="141" t="s">
        <v>373</v>
      </c>
      <c r="K22" s="141" t="s">
        <v>373</v>
      </c>
      <c r="L22" s="141" t="s">
        <v>513</v>
      </c>
      <c r="M22" s="141" t="s">
        <v>438</v>
      </c>
      <c r="N22" s="141" t="s">
        <v>373</v>
      </c>
      <c r="O22" s="420" t="s">
        <v>373</v>
      </c>
    </row>
    <row r="23" spans="1:15" s="14" customFormat="1" ht="15" customHeight="1" x14ac:dyDescent="0.2">
      <c r="A23" s="7"/>
      <c r="B23" s="7" t="s">
        <v>156</v>
      </c>
      <c r="C23" s="15" t="s">
        <v>103</v>
      </c>
      <c r="D23" s="140">
        <v>849</v>
      </c>
      <c r="E23" s="141" t="s">
        <v>291</v>
      </c>
      <c r="F23" s="141" t="s">
        <v>291</v>
      </c>
      <c r="G23" s="141" t="s">
        <v>291</v>
      </c>
      <c r="H23" s="141" t="s">
        <v>291</v>
      </c>
      <c r="I23" s="141" t="s">
        <v>291</v>
      </c>
      <c r="J23" s="141" t="s">
        <v>373</v>
      </c>
      <c r="K23" s="141" t="s">
        <v>373</v>
      </c>
      <c r="L23" s="141" t="s">
        <v>513</v>
      </c>
      <c r="M23" s="141" t="s">
        <v>438</v>
      </c>
      <c r="N23" s="141" t="s">
        <v>373</v>
      </c>
      <c r="O23" s="420" t="s">
        <v>373</v>
      </c>
    </row>
    <row r="24" spans="1:15" s="14" customFormat="1" ht="10.5" hidden="1" customHeight="1" x14ac:dyDescent="0.2">
      <c r="A24" s="7"/>
      <c r="B24" s="7" t="s">
        <v>389</v>
      </c>
      <c r="C24" s="15" t="s">
        <v>390</v>
      </c>
      <c r="D24" s="35" t="s">
        <v>291</v>
      </c>
      <c r="E24" s="35" t="s">
        <v>291</v>
      </c>
      <c r="F24" s="35" t="s">
        <v>291</v>
      </c>
      <c r="G24" s="35" t="s">
        <v>291</v>
      </c>
      <c r="H24" s="141" t="s">
        <v>291</v>
      </c>
      <c r="I24" s="141" t="s">
        <v>291</v>
      </c>
      <c r="J24" s="141"/>
      <c r="K24" s="141"/>
      <c r="L24" s="141"/>
      <c r="M24" s="141"/>
      <c r="N24" s="141"/>
      <c r="O24" s="420"/>
    </row>
    <row r="25" spans="1:15" s="14" customFormat="1" ht="15" customHeight="1" x14ac:dyDescent="0.2">
      <c r="A25" s="7"/>
      <c r="B25" s="7" t="s">
        <v>385</v>
      </c>
      <c r="C25" s="246" t="s">
        <v>386</v>
      </c>
      <c r="D25" s="35" t="s">
        <v>291</v>
      </c>
      <c r="E25" s="35">
        <v>1564</v>
      </c>
      <c r="F25" s="35">
        <v>1470</v>
      </c>
      <c r="G25" s="35">
        <v>1273</v>
      </c>
      <c r="H25" s="279">
        <v>971</v>
      </c>
      <c r="I25" s="279">
        <v>655</v>
      </c>
      <c r="J25" s="279">
        <v>315</v>
      </c>
      <c r="K25" s="279">
        <v>219</v>
      </c>
      <c r="L25" s="141" t="s">
        <v>373</v>
      </c>
      <c r="M25" s="141" t="s">
        <v>438</v>
      </c>
      <c r="N25" s="141" t="s">
        <v>373</v>
      </c>
      <c r="O25" s="420" t="s">
        <v>373</v>
      </c>
    </row>
    <row r="26" spans="1:15" s="14" customFormat="1" ht="15" customHeight="1" x14ac:dyDescent="0.2">
      <c r="A26" s="7"/>
      <c r="B26" s="7" t="s">
        <v>117</v>
      </c>
      <c r="C26" s="15" t="s">
        <v>202</v>
      </c>
      <c r="D26" s="140">
        <v>1353</v>
      </c>
      <c r="E26" s="140">
        <v>908</v>
      </c>
      <c r="F26" s="140">
        <v>513</v>
      </c>
      <c r="G26" s="140">
        <v>292</v>
      </c>
      <c r="H26" s="279">
        <v>342</v>
      </c>
      <c r="I26" s="279">
        <v>520</v>
      </c>
      <c r="J26" s="279">
        <v>418</v>
      </c>
      <c r="K26" s="279">
        <v>372</v>
      </c>
      <c r="L26" s="279">
        <v>332</v>
      </c>
      <c r="M26" s="279">
        <v>330</v>
      </c>
      <c r="N26" s="279">
        <v>336</v>
      </c>
      <c r="O26" s="425">
        <v>412</v>
      </c>
    </row>
    <row r="27" spans="1:15" s="14" customFormat="1" ht="15" customHeight="1" x14ac:dyDescent="0.2">
      <c r="A27" s="101"/>
      <c r="B27" s="93" t="s">
        <v>157</v>
      </c>
      <c r="C27" s="94" t="s">
        <v>213</v>
      </c>
      <c r="D27" s="103">
        <v>2202</v>
      </c>
      <c r="E27" s="103">
        <v>2472</v>
      </c>
      <c r="F27" s="103">
        <v>1984</v>
      </c>
      <c r="G27" s="103">
        <v>1566</v>
      </c>
      <c r="H27" s="103">
        <v>6213</v>
      </c>
      <c r="I27" s="103">
        <v>1175</v>
      </c>
      <c r="J27" s="103">
        <v>733</v>
      </c>
      <c r="K27" s="103">
        <v>592</v>
      </c>
      <c r="L27" s="103">
        <v>332</v>
      </c>
      <c r="M27" s="103">
        <v>330</v>
      </c>
      <c r="N27" s="103">
        <v>336</v>
      </c>
      <c r="O27" s="424">
        <v>412</v>
      </c>
    </row>
    <row r="28" spans="1:15" s="14" customFormat="1" ht="15" customHeight="1" x14ac:dyDescent="0.2">
      <c r="A28" s="96" t="s">
        <v>158</v>
      </c>
      <c r="B28" s="96"/>
      <c r="C28" s="97" t="s">
        <v>131</v>
      </c>
      <c r="D28" s="104">
        <v>8906</v>
      </c>
      <c r="E28" s="104">
        <v>10013</v>
      </c>
      <c r="F28" s="104">
        <v>14339</v>
      </c>
      <c r="G28" s="104">
        <v>18340</v>
      </c>
      <c r="H28" s="104">
        <v>14837</v>
      </c>
      <c r="I28" s="104">
        <v>9418</v>
      </c>
      <c r="J28" s="104">
        <v>7556</v>
      </c>
      <c r="K28" s="104">
        <v>6755</v>
      </c>
      <c r="L28" s="104">
        <v>6434</v>
      </c>
      <c r="M28" s="104">
        <v>6085</v>
      </c>
      <c r="N28" s="104">
        <v>6556</v>
      </c>
      <c r="O28" s="426">
        <v>8476</v>
      </c>
    </row>
    <row r="29" spans="1:15" s="14" customFormat="1" ht="9.75" customHeight="1" x14ac:dyDescent="0.2">
      <c r="A29" s="7"/>
      <c r="B29" s="7"/>
      <c r="C29" s="15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423"/>
    </row>
    <row r="30" spans="1:15" s="14" customFormat="1" ht="15" hidden="1" customHeight="1" x14ac:dyDescent="0.2">
      <c r="A30" s="88" t="s">
        <v>58</v>
      </c>
      <c r="B30" s="88"/>
      <c r="C30" s="89" t="s">
        <v>61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427"/>
    </row>
    <row r="31" spans="1:15" s="14" customFormat="1" ht="15" hidden="1" customHeight="1" x14ac:dyDescent="0.2">
      <c r="A31" s="7"/>
      <c r="B31" s="7" t="s">
        <v>159</v>
      </c>
      <c r="C31" s="15" t="s">
        <v>215</v>
      </c>
      <c r="D31" s="35" t="s">
        <v>291</v>
      </c>
      <c r="E31" s="35" t="s">
        <v>291</v>
      </c>
      <c r="F31" s="35" t="s">
        <v>291</v>
      </c>
      <c r="G31" s="35" t="s">
        <v>291</v>
      </c>
      <c r="H31" s="35" t="s">
        <v>291</v>
      </c>
      <c r="I31" s="35" t="s">
        <v>291</v>
      </c>
      <c r="J31" s="35"/>
      <c r="K31" s="35"/>
      <c r="L31" s="35"/>
      <c r="M31" s="35"/>
      <c r="N31" s="35"/>
      <c r="O31" s="428"/>
    </row>
    <row r="32" spans="1:15" s="14" customFormat="1" ht="15" hidden="1" customHeight="1" x14ac:dyDescent="0.2">
      <c r="A32" s="7"/>
      <c r="B32" s="7" t="s">
        <v>160</v>
      </c>
      <c r="C32" s="15" t="s">
        <v>216</v>
      </c>
      <c r="D32" s="35" t="s">
        <v>291</v>
      </c>
      <c r="E32" s="35" t="s">
        <v>291</v>
      </c>
      <c r="F32" s="35" t="s">
        <v>291</v>
      </c>
      <c r="G32" s="35" t="s">
        <v>291</v>
      </c>
      <c r="H32" s="35" t="s">
        <v>291</v>
      </c>
      <c r="I32" s="35" t="s">
        <v>291</v>
      </c>
      <c r="J32" s="35"/>
      <c r="K32" s="35"/>
      <c r="L32" s="35"/>
      <c r="M32" s="35"/>
      <c r="N32" s="35"/>
      <c r="O32" s="428"/>
    </row>
    <row r="33" spans="1:15" s="14" customFormat="1" ht="15" hidden="1" customHeight="1" x14ac:dyDescent="0.2">
      <c r="A33" s="7"/>
      <c r="B33" s="7" t="s">
        <v>161</v>
      </c>
      <c r="C33" s="15" t="s">
        <v>217</v>
      </c>
      <c r="D33" s="35" t="s">
        <v>291</v>
      </c>
      <c r="E33" s="35" t="s">
        <v>291</v>
      </c>
      <c r="F33" s="35" t="s">
        <v>291</v>
      </c>
      <c r="G33" s="35" t="s">
        <v>291</v>
      </c>
      <c r="H33" s="35" t="s">
        <v>291</v>
      </c>
      <c r="I33" s="35" t="s">
        <v>291</v>
      </c>
      <c r="J33" s="35"/>
      <c r="K33" s="35"/>
      <c r="L33" s="35"/>
      <c r="M33" s="35"/>
      <c r="N33" s="35"/>
      <c r="O33" s="428"/>
    </row>
    <row r="34" spans="1:15" s="14" customFormat="1" ht="15" hidden="1" customHeight="1" x14ac:dyDescent="0.2">
      <c r="A34" s="7"/>
      <c r="B34" s="7" t="s">
        <v>59</v>
      </c>
      <c r="C34" s="15" t="s">
        <v>1</v>
      </c>
      <c r="D34" s="35" t="s">
        <v>291</v>
      </c>
      <c r="E34" s="35" t="s">
        <v>291</v>
      </c>
      <c r="F34" s="35" t="s">
        <v>291</v>
      </c>
      <c r="G34" s="35" t="s">
        <v>291</v>
      </c>
      <c r="H34" s="35" t="s">
        <v>291</v>
      </c>
      <c r="I34" s="35" t="s">
        <v>291</v>
      </c>
      <c r="J34" s="35"/>
      <c r="K34" s="35"/>
      <c r="L34" s="35"/>
      <c r="M34" s="35"/>
      <c r="N34" s="35"/>
      <c r="O34" s="428"/>
    </row>
    <row r="35" spans="1:15" s="14" customFormat="1" ht="15" hidden="1" customHeight="1" x14ac:dyDescent="0.2">
      <c r="A35" s="7"/>
      <c r="B35" s="7" t="s">
        <v>162</v>
      </c>
      <c r="C35" s="15" t="s">
        <v>218</v>
      </c>
      <c r="D35" s="35" t="s">
        <v>291</v>
      </c>
      <c r="E35" s="35" t="s">
        <v>291</v>
      </c>
      <c r="F35" s="35" t="s">
        <v>291</v>
      </c>
      <c r="G35" s="35" t="s">
        <v>291</v>
      </c>
      <c r="H35" s="35" t="s">
        <v>291</v>
      </c>
      <c r="I35" s="35" t="s">
        <v>291</v>
      </c>
      <c r="J35" s="35"/>
      <c r="K35" s="35"/>
      <c r="L35" s="35"/>
      <c r="M35" s="35"/>
      <c r="N35" s="35"/>
      <c r="O35" s="428"/>
    </row>
    <row r="36" spans="1:15" s="14" customFormat="1" ht="15" hidden="1" customHeight="1" x14ac:dyDescent="0.2">
      <c r="A36" s="101" t="s">
        <v>60</v>
      </c>
      <c r="B36" s="93"/>
      <c r="C36" s="94" t="s">
        <v>62</v>
      </c>
      <c r="D36" s="120" t="s">
        <v>291</v>
      </c>
      <c r="E36" s="120" t="s">
        <v>291</v>
      </c>
      <c r="F36" s="120" t="s">
        <v>291</v>
      </c>
      <c r="G36" s="120" t="s">
        <v>291</v>
      </c>
      <c r="H36" s="120" t="s">
        <v>291</v>
      </c>
      <c r="I36" s="120" t="s">
        <v>291</v>
      </c>
      <c r="J36" s="120"/>
      <c r="K36" s="120"/>
      <c r="L36" s="120"/>
      <c r="M36" s="120"/>
      <c r="N36" s="120"/>
      <c r="O36" s="429"/>
    </row>
    <row r="37" spans="1:15" s="14" customFormat="1" ht="9.75" hidden="1" customHeight="1" x14ac:dyDescent="0.2">
      <c r="A37" s="7"/>
      <c r="B37" s="7"/>
      <c r="C37" s="1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428"/>
    </row>
    <row r="38" spans="1:15" s="14" customFormat="1" ht="15" hidden="1" customHeight="1" x14ac:dyDescent="0.2">
      <c r="A38" s="265" t="s">
        <v>422</v>
      </c>
      <c r="B38" s="134"/>
      <c r="C38" s="109" t="s">
        <v>421</v>
      </c>
      <c r="D38" s="110" t="s">
        <v>291</v>
      </c>
      <c r="E38" s="110" t="s">
        <v>291</v>
      </c>
      <c r="F38" s="110" t="s">
        <v>291</v>
      </c>
      <c r="G38" s="110" t="s">
        <v>291</v>
      </c>
      <c r="H38" s="110" t="s">
        <v>291</v>
      </c>
      <c r="I38" s="110" t="s">
        <v>291</v>
      </c>
      <c r="J38" s="110"/>
      <c r="K38" s="110"/>
      <c r="L38" s="110"/>
      <c r="M38" s="110"/>
      <c r="N38" s="110"/>
      <c r="O38" s="430"/>
    </row>
    <row r="39" spans="1:15" s="14" customFormat="1" ht="9.75" hidden="1" customHeight="1" x14ac:dyDescent="0.2">
      <c r="A39" s="7"/>
      <c r="B39" s="7"/>
      <c r="C39" s="15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423"/>
    </row>
    <row r="40" spans="1:15" s="14" customFormat="1" ht="15" customHeight="1" x14ac:dyDescent="0.2">
      <c r="A40" s="88" t="s">
        <v>229</v>
      </c>
      <c r="B40" s="88"/>
      <c r="C40" s="89" t="s">
        <v>132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427"/>
    </row>
    <row r="41" spans="1:15" s="14" customFormat="1" ht="15" customHeight="1" x14ac:dyDescent="0.2">
      <c r="A41" s="7" t="s">
        <v>230</v>
      </c>
      <c r="B41" s="7"/>
      <c r="C41" s="15" t="s">
        <v>214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431"/>
    </row>
    <row r="42" spans="1:15" s="14" customFormat="1" ht="15" customHeight="1" x14ac:dyDescent="0.2">
      <c r="A42" s="7"/>
      <c r="B42" s="7" t="s">
        <v>159</v>
      </c>
      <c r="C42" s="15" t="s">
        <v>215</v>
      </c>
      <c r="D42" s="141">
        <v>1367</v>
      </c>
      <c r="E42" s="141">
        <v>1367</v>
      </c>
      <c r="F42" s="141">
        <v>1367</v>
      </c>
      <c r="G42" s="141">
        <v>1367</v>
      </c>
      <c r="H42" s="141">
        <v>1367</v>
      </c>
      <c r="I42" s="141">
        <v>1367</v>
      </c>
      <c r="J42" s="141">
        <v>1367</v>
      </c>
      <c r="K42" s="141">
        <v>1367</v>
      </c>
      <c r="L42" s="141">
        <v>1367</v>
      </c>
      <c r="M42" s="141">
        <v>1367</v>
      </c>
      <c r="N42" s="141">
        <v>1367</v>
      </c>
      <c r="O42" s="420">
        <v>1367</v>
      </c>
    </row>
    <row r="43" spans="1:15" s="14" customFormat="1" ht="15" customHeight="1" x14ac:dyDescent="0.2">
      <c r="A43" s="7"/>
      <c r="B43" s="7" t="s">
        <v>160</v>
      </c>
      <c r="C43" s="15" t="s">
        <v>216</v>
      </c>
      <c r="D43" s="141">
        <v>1462</v>
      </c>
      <c r="E43" s="141">
        <v>1462</v>
      </c>
      <c r="F43" s="141">
        <v>1462</v>
      </c>
      <c r="G43" s="141">
        <v>1454</v>
      </c>
      <c r="H43" s="141">
        <v>1454</v>
      </c>
      <c r="I43" s="141">
        <v>1454</v>
      </c>
      <c r="J43" s="141">
        <v>1454</v>
      </c>
      <c r="K43" s="141">
        <v>1454</v>
      </c>
      <c r="L43" s="141">
        <v>1454</v>
      </c>
      <c r="M43" s="141">
        <v>1454</v>
      </c>
      <c r="N43" s="141">
        <v>1454</v>
      </c>
      <c r="O43" s="420">
        <v>1454</v>
      </c>
    </row>
    <row r="44" spans="1:15" s="14" customFormat="1" ht="15" customHeight="1" x14ac:dyDescent="0.2">
      <c r="A44" s="7"/>
      <c r="B44" s="7" t="s">
        <v>161</v>
      </c>
      <c r="C44" s="15" t="s">
        <v>217</v>
      </c>
      <c r="D44" s="141">
        <v>13207</v>
      </c>
      <c r="E44" s="141">
        <v>14208</v>
      </c>
      <c r="F44" s="141">
        <v>8820</v>
      </c>
      <c r="G44" s="141">
        <v>2726</v>
      </c>
      <c r="H44" s="141">
        <v>5093</v>
      </c>
      <c r="I44" s="141">
        <v>8922</v>
      </c>
      <c r="J44" s="141">
        <v>10228</v>
      </c>
      <c r="K44" s="141">
        <v>10112</v>
      </c>
      <c r="L44" s="141">
        <v>11196</v>
      </c>
      <c r="M44" s="141">
        <v>11789</v>
      </c>
      <c r="N44" s="141">
        <v>11772</v>
      </c>
      <c r="O44" s="420">
        <v>10917</v>
      </c>
    </row>
    <row r="45" spans="1:15" s="14" customFormat="1" ht="15" customHeight="1" x14ac:dyDescent="0.2">
      <c r="A45" s="7"/>
      <c r="B45" s="7" t="s">
        <v>162</v>
      </c>
      <c r="C45" s="15" t="s">
        <v>218</v>
      </c>
      <c r="D45" s="35" t="s">
        <v>292</v>
      </c>
      <c r="E45" s="35" t="s">
        <v>292</v>
      </c>
      <c r="F45" s="35" t="s">
        <v>292</v>
      </c>
      <c r="G45" s="35" t="s">
        <v>292</v>
      </c>
      <c r="H45" s="35" t="s">
        <v>292</v>
      </c>
      <c r="I45" s="35" t="s">
        <v>402</v>
      </c>
      <c r="J45" s="35" t="s">
        <v>402</v>
      </c>
      <c r="K45" s="35" t="s">
        <v>402</v>
      </c>
      <c r="L45" s="35" t="s">
        <v>402</v>
      </c>
      <c r="M45" s="35" t="s">
        <v>292</v>
      </c>
      <c r="N45" s="35" t="s">
        <v>402</v>
      </c>
      <c r="O45" s="432" t="s">
        <v>551</v>
      </c>
    </row>
    <row r="46" spans="1:15" s="14" customFormat="1" ht="15" customHeight="1" x14ac:dyDescent="0.2">
      <c r="A46" s="101"/>
      <c r="B46" s="93" t="s">
        <v>231</v>
      </c>
      <c r="C46" s="94" t="s">
        <v>219</v>
      </c>
      <c r="D46" s="103">
        <v>16037</v>
      </c>
      <c r="E46" s="103">
        <v>17038</v>
      </c>
      <c r="F46" s="103">
        <v>11650</v>
      </c>
      <c r="G46" s="103">
        <v>5547</v>
      </c>
      <c r="H46" s="103">
        <v>7914</v>
      </c>
      <c r="I46" s="103">
        <v>11744</v>
      </c>
      <c r="J46" s="103">
        <v>13049</v>
      </c>
      <c r="K46" s="103">
        <v>12933</v>
      </c>
      <c r="L46" s="103">
        <v>14017</v>
      </c>
      <c r="M46" s="103">
        <v>14610</v>
      </c>
      <c r="N46" s="103">
        <v>14593</v>
      </c>
      <c r="O46" s="424">
        <v>13738</v>
      </c>
    </row>
    <row r="47" spans="1:15" s="14" customFormat="1" ht="15" customHeight="1" x14ac:dyDescent="0.2">
      <c r="A47" s="7" t="s">
        <v>375</v>
      </c>
      <c r="B47" s="7"/>
      <c r="C47" s="15" t="s">
        <v>378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432"/>
    </row>
    <row r="48" spans="1:15" s="14" customFormat="1" ht="15" customHeight="1" x14ac:dyDescent="0.2">
      <c r="A48" s="7"/>
      <c r="B48" s="7" t="s">
        <v>0</v>
      </c>
      <c r="C48" s="15" t="s">
        <v>2</v>
      </c>
      <c r="D48" s="141">
        <v>67</v>
      </c>
      <c r="E48" s="141">
        <v>106</v>
      </c>
      <c r="F48" s="141">
        <v>199</v>
      </c>
      <c r="G48" s="141">
        <v>14</v>
      </c>
      <c r="H48" s="141">
        <v>17</v>
      </c>
      <c r="I48" s="141">
        <v>23</v>
      </c>
      <c r="J48" s="141">
        <v>51</v>
      </c>
      <c r="K48" s="141">
        <v>13</v>
      </c>
      <c r="L48" s="141">
        <v>12</v>
      </c>
      <c r="M48" s="141">
        <v>16</v>
      </c>
      <c r="N48" s="141">
        <v>13</v>
      </c>
      <c r="O48" s="420">
        <v>19</v>
      </c>
    </row>
    <row r="49" spans="1:16" s="14" customFormat="1" ht="15" customHeight="1" x14ac:dyDescent="0.2">
      <c r="A49" s="7"/>
      <c r="B49" s="7" t="s">
        <v>3</v>
      </c>
      <c r="C49" s="15" t="s">
        <v>4</v>
      </c>
      <c r="D49" s="141">
        <v>2</v>
      </c>
      <c r="E49" s="141">
        <v>12</v>
      </c>
      <c r="F49" s="141">
        <v>28</v>
      </c>
      <c r="G49" s="141">
        <v>-4</v>
      </c>
      <c r="H49" s="141">
        <v>11</v>
      </c>
      <c r="I49" s="141">
        <v>-6</v>
      </c>
      <c r="J49" s="141">
        <v>5</v>
      </c>
      <c r="K49" s="141">
        <v>-29</v>
      </c>
      <c r="L49" s="141">
        <v>-16</v>
      </c>
      <c r="M49" s="141">
        <v>104</v>
      </c>
      <c r="N49" s="141">
        <v>221</v>
      </c>
      <c r="O49" s="420">
        <v>364</v>
      </c>
    </row>
    <row r="50" spans="1:16" s="14" customFormat="1" ht="15" customHeight="1" x14ac:dyDescent="0.2">
      <c r="A50" s="7"/>
      <c r="B50" s="7" t="s">
        <v>380</v>
      </c>
      <c r="C50" s="246" t="s">
        <v>384</v>
      </c>
      <c r="D50" s="35" t="s">
        <v>291</v>
      </c>
      <c r="E50" s="35">
        <v>-591</v>
      </c>
      <c r="F50" s="141">
        <v>-591</v>
      </c>
      <c r="G50" s="141">
        <v>-585</v>
      </c>
      <c r="H50" s="141">
        <v>-497</v>
      </c>
      <c r="I50" s="141">
        <v>-234</v>
      </c>
      <c r="J50" s="141">
        <v>-21</v>
      </c>
      <c r="K50" s="141">
        <v>-94</v>
      </c>
      <c r="L50" s="141">
        <v>24</v>
      </c>
      <c r="M50" s="141">
        <v>16</v>
      </c>
      <c r="N50" s="141">
        <v>-85</v>
      </c>
      <c r="O50" s="420">
        <v>97</v>
      </c>
    </row>
    <row r="51" spans="1:16" s="14" customFormat="1" ht="15" customHeight="1" x14ac:dyDescent="0.2">
      <c r="A51" s="101"/>
      <c r="B51" s="93" t="s">
        <v>376</v>
      </c>
      <c r="C51" s="120" t="s">
        <v>379</v>
      </c>
      <c r="D51" s="103">
        <v>70</v>
      </c>
      <c r="E51" s="103">
        <v>-472</v>
      </c>
      <c r="F51" s="103">
        <v>-364</v>
      </c>
      <c r="G51" s="103">
        <v>-576</v>
      </c>
      <c r="H51" s="103">
        <v>-468</v>
      </c>
      <c r="I51" s="103">
        <v>-217</v>
      </c>
      <c r="J51" s="103">
        <v>34</v>
      </c>
      <c r="K51" s="103">
        <v>-110</v>
      </c>
      <c r="L51" s="103">
        <v>20</v>
      </c>
      <c r="M51" s="103">
        <v>137</v>
      </c>
      <c r="N51" s="103">
        <v>149</v>
      </c>
      <c r="O51" s="424">
        <v>481</v>
      </c>
    </row>
    <row r="52" spans="1:16" s="14" customFormat="1" ht="15" customHeight="1" x14ac:dyDescent="0.2">
      <c r="A52" s="7" t="s">
        <v>406</v>
      </c>
      <c r="B52" s="266"/>
      <c r="C52" s="15" t="s">
        <v>440</v>
      </c>
      <c r="D52" s="237">
        <v>52</v>
      </c>
      <c r="E52" s="238">
        <v>16</v>
      </c>
      <c r="F52" s="238">
        <v>12</v>
      </c>
      <c r="G52" s="363" t="s">
        <v>291</v>
      </c>
      <c r="H52" s="35" t="s">
        <v>291</v>
      </c>
      <c r="I52" s="35" t="s">
        <v>404</v>
      </c>
      <c r="J52" s="35" t="s">
        <v>373</v>
      </c>
      <c r="K52" s="35" t="s">
        <v>373</v>
      </c>
      <c r="L52" s="35" t="s">
        <v>513</v>
      </c>
      <c r="M52" s="35" t="s">
        <v>438</v>
      </c>
      <c r="N52" s="35" t="s">
        <v>373</v>
      </c>
      <c r="O52" s="432" t="s">
        <v>373</v>
      </c>
    </row>
    <row r="53" spans="1:16" s="14" customFormat="1" ht="15" customHeight="1" x14ac:dyDescent="0.2">
      <c r="A53" s="119" t="s">
        <v>232</v>
      </c>
      <c r="B53" s="105"/>
      <c r="C53" s="106" t="s">
        <v>133</v>
      </c>
      <c r="D53" s="107">
        <v>16160</v>
      </c>
      <c r="E53" s="107">
        <v>16582</v>
      </c>
      <c r="F53" s="107">
        <v>11299</v>
      </c>
      <c r="G53" s="107">
        <v>4971</v>
      </c>
      <c r="H53" s="107">
        <v>7446</v>
      </c>
      <c r="I53" s="107">
        <v>11527</v>
      </c>
      <c r="J53" s="107">
        <v>13084</v>
      </c>
      <c r="K53" s="107">
        <v>12822</v>
      </c>
      <c r="L53" s="107">
        <v>14037</v>
      </c>
      <c r="M53" s="107">
        <v>14748</v>
      </c>
      <c r="N53" s="107">
        <v>14742</v>
      </c>
      <c r="O53" s="433">
        <v>14220</v>
      </c>
    </row>
    <row r="54" spans="1:16" s="14" customFormat="1" ht="9.75" customHeight="1" x14ac:dyDescent="0.2">
      <c r="A54" s="7"/>
      <c r="B54" s="7"/>
      <c r="C54" s="1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432"/>
    </row>
    <row r="55" spans="1:16" s="14" customFormat="1" ht="15" customHeight="1" x14ac:dyDescent="0.2">
      <c r="A55" s="108" t="s">
        <v>234</v>
      </c>
      <c r="B55" s="108"/>
      <c r="C55" s="109" t="s">
        <v>134</v>
      </c>
      <c r="D55" s="110">
        <v>25066</v>
      </c>
      <c r="E55" s="110">
        <v>26595</v>
      </c>
      <c r="F55" s="110">
        <v>25638</v>
      </c>
      <c r="G55" s="110">
        <v>23312</v>
      </c>
      <c r="H55" s="110">
        <v>22283</v>
      </c>
      <c r="I55" s="110">
        <v>20945</v>
      </c>
      <c r="J55" s="110">
        <v>20640</v>
      </c>
      <c r="K55" s="110">
        <v>19577</v>
      </c>
      <c r="L55" s="110">
        <v>20471</v>
      </c>
      <c r="M55" s="110">
        <v>20833</v>
      </c>
      <c r="N55" s="110">
        <v>21299</v>
      </c>
      <c r="O55" s="434">
        <v>22696</v>
      </c>
    </row>
    <row r="56" spans="1:16" ht="10.5" customHeight="1" x14ac:dyDescent="0.2">
      <c r="B56" s="34"/>
      <c r="O56" s="435"/>
    </row>
    <row r="57" spans="1:16" s="14" customFormat="1" ht="10.5" customHeight="1" x14ac:dyDescent="0.2">
      <c r="B57" s="34"/>
      <c r="O57" s="436"/>
    </row>
    <row r="58" spans="1:16" s="14" customFormat="1" ht="13.5" customHeight="1" x14ac:dyDescent="0.2">
      <c r="O58" s="436"/>
    </row>
    <row r="59" spans="1:16" s="14" customFormat="1" ht="13.5" customHeight="1" x14ac:dyDescent="0.2">
      <c r="O59" s="436"/>
    </row>
    <row r="60" spans="1:16" s="74" customFormat="1" ht="13.5" customHeight="1" x14ac:dyDescent="0.2">
      <c r="B60" s="74" t="s">
        <v>295</v>
      </c>
      <c r="C60" s="370">
        <v>2007</v>
      </c>
      <c r="D60" s="277">
        <v>2013</v>
      </c>
      <c r="E60" s="277">
        <v>2014</v>
      </c>
      <c r="F60" s="277">
        <v>2015</v>
      </c>
      <c r="G60" s="277">
        <v>2016</v>
      </c>
      <c r="H60" s="277">
        <v>2017</v>
      </c>
      <c r="I60" s="277">
        <v>2018</v>
      </c>
      <c r="J60" s="371">
        <v>2019</v>
      </c>
      <c r="K60" s="371">
        <v>2020</v>
      </c>
      <c r="L60" s="371">
        <v>2020</v>
      </c>
      <c r="M60" s="371">
        <v>2022</v>
      </c>
      <c r="N60" s="371">
        <v>2023</v>
      </c>
      <c r="O60" s="437">
        <v>2024</v>
      </c>
    </row>
    <row r="61" spans="1:16" s="74" customFormat="1" ht="13.5" customHeight="1" x14ac:dyDescent="0.2">
      <c r="B61" s="372" t="s">
        <v>152</v>
      </c>
      <c r="C61" s="373">
        <v>6088.31</v>
      </c>
      <c r="D61" s="373">
        <v>6703.5780000000004</v>
      </c>
      <c r="E61" s="373">
        <v>7540.5469999999996</v>
      </c>
      <c r="F61" s="373">
        <v>12355.029</v>
      </c>
      <c r="G61" s="373">
        <v>16774.141</v>
      </c>
      <c r="H61" s="373">
        <v>8623.4930000000004</v>
      </c>
      <c r="I61" s="373">
        <v>8242.8919999999998</v>
      </c>
      <c r="J61" s="373">
        <v>6822.8320000000003</v>
      </c>
      <c r="K61" s="373">
        <v>6162.768</v>
      </c>
      <c r="L61" s="373">
        <v>6101.5590000000002</v>
      </c>
      <c r="M61" s="373">
        <v>5755.1632159999999</v>
      </c>
      <c r="N61" s="373">
        <v>6219.4440000000004</v>
      </c>
      <c r="O61" s="438">
        <v>8063.6909999999998</v>
      </c>
      <c r="P61" s="375"/>
    </row>
    <row r="62" spans="1:16" s="74" customFormat="1" ht="13.5" customHeight="1" x14ac:dyDescent="0.2">
      <c r="B62" s="372" t="s">
        <v>155</v>
      </c>
      <c r="C62" s="373">
        <v>2232.9749999999999</v>
      </c>
      <c r="D62" s="373">
        <v>2202.636</v>
      </c>
      <c r="E62" s="373">
        <v>2472.998</v>
      </c>
      <c r="F62" s="373">
        <v>1984.623</v>
      </c>
      <c r="G62" s="373">
        <v>1566.2809999999999</v>
      </c>
      <c r="H62" s="373">
        <v>14837.248</v>
      </c>
      <c r="I62" s="373">
        <v>1175.722</v>
      </c>
      <c r="J62" s="373">
        <v>733.83600000000001</v>
      </c>
      <c r="K62" s="373">
        <v>592.23800000000006</v>
      </c>
      <c r="L62" s="373">
        <v>332.721</v>
      </c>
      <c r="M62" s="373">
        <v>330.51392099999998</v>
      </c>
      <c r="N62" s="373">
        <v>336.88299999999998</v>
      </c>
      <c r="O62" s="438">
        <v>412.36799999999999</v>
      </c>
    </row>
    <row r="63" spans="1:16" s="74" customFormat="1" ht="13.5" customHeight="1" x14ac:dyDescent="0.2">
      <c r="B63" s="372" t="s">
        <v>296</v>
      </c>
      <c r="C63" s="373">
        <v>10880.721</v>
      </c>
      <c r="D63" s="373">
        <v>16160.343999999999</v>
      </c>
      <c r="E63" s="373">
        <v>16582.373</v>
      </c>
      <c r="F63" s="373">
        <v>11299.278</v>
      </c>
      <c r="G63" s="373">
        <v>4971.9279999999999</v>
      </c>
      <c r="H63" s="373">
        <v>7446.2979999999998</v>
      </c>
      <c r="I63" s="373">
        <v>11527.304</v>
      </c>
      <c r="J63" s="373">
        <v>13084.245000000001</v>
      </c>
      <c r="K63" s="373">
        <v>12822.6</v>
      </c>
      <c r="L63" s="373">
        <v>14037.297</v>
      </c>
      <c r="M63" s="373">
        <v>14748.065239</v>
      </c>
      <c r="N63" s="373">
        <v>14742.73</v>
      </c>
      <c r="O63" s="438">
        <v>14220.624</v>
      </c>
    </row>
    <row r="64" spans="1:16" s="14" customFormat="1" ht="13.5" customHeight="1" x14ac:dyDescent="0.2"/>
    <row r="65" spans="1:13" s="14" customFormat="1" ht="9.6" x14ac:dyDescent="0.2"/>
    <row r="66" spans="1:13" s="14" customFormat="1" ht="9.6" x14ac:dyDescent="0.2"/>
    <row r="67" spans="1:13" s="14" customFormat="1" ht="9.6" x14ac:dyDescent="0.2"/>
    <row r="68" spans="1:13" s="14" customFormat="1" ht="9.6" x14ac:dyDescent="0.2"/>
    <row r="69" spans="1:13" s="14" customFormat="1" ht="9.6" x14ac:dyDescent="0.2"/>
    <row r="70" spans="1:13" s="14" customFormat="1" ht="9.6" x14ac:dyDescent="0.2"/>
    <row r="71" spans="1:13" s="14" customFormat="1" ht="9.6" x14ac:dyDescent="0.2"/>
    <row r="72" spans="1:13" s="14" customFormat="1" ht="10.8" x14ac:dyDescent="0.2">
      <c r="A72" s="25"/>
      <c r="B72" s="25"/>
      <c r="C72" s="25"/>
      <c r="D72" s="25"/>
      <c r="E72" s="25"/>
      <c r="H72" s="25"/>
      <c r="I72" s="25"/>
      <c r="J72" s="25"/>
      <c r="K72" s="25"/>
      <c r="L72" s="25"/>
      <c r="M72" s="25"/>
    </row>
    <row r="73" spans="1:13" s="25" customFormat="1" ht="10.8" x14ac:dyDescent="0.2"/>
    <row r="74" spans="1:13" s="25" customFormat="1" ht="10.8" x14ac:dyDescent="0.2"/>
    <row r="75" spans="1:13" s="25" customFormat="1" ht="10.8" x14ac:dyDescent="0.2"/>
    <row r="76" spans="1:13" s="25" customFormat="1" ht="10.8" x14ac:dyDescent="0.2"/>
    <row r="77" spans="1:13" s="25" customFormat="1" x14ac:dyDescent="0.2">
      <c r="A77" s="8"/>
      <c r="B77" s="8"/>
      <c r="C77" s="8"/>
      <c r="D77" s="8"/>
      <c r="E77" s="8"/>
      <c r="H77" s="8"/>
      <c r="I77" s="8"/>
      <c r="J77" s="8"/>
      <c r="K77" s="8"/>
      <c r="L77" s="8"/>
      <c r="M77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P37"/>
  <sheetViews>
    <sheetView showGridLines="0" view="pageBreakPreview" zoomScale="120" zoomScaleNormal="110" zoomScaleSheetLayoutView="120" workbookViewId="0">
      <pane xSplit="3" ySplit="6" topLeftCell="G7" activePane="bottomRight" state="frozen"/>
      <selection activeCell="B1" sqref="B1"/>
      <selection pane="topRight" activeCell="B1" sqref="B1"/>
      <selection pane="bottomLeft" activeCell="B1" sqref="B1"/>
      <selection pane="bottomRight" activeCell="P13" sqref="P13"/>
    </sheetView>
  </sheetViews>
  <sheetFormatPr defaultColWidth="9" defaultRowHeight="13.2" x14ac:dyDescent="0.2"/>
  <cols>
    <col min="1" max="1" width="1" style="8" customWidth="1"/>
    <col min="2" max="2" width="26.109375" style="8" customWidth="1"/>
    <col min="3" max="3" width="26" style="8" customWidth="1"/>
    <col min="4" max="4" width="10.6640625" style="8" hidden="1" customWidth="1"/>
    <col min="5" max="15" width="10.6640625" style="8" customWidth="1"/>
    <col min="16" max="16" width="9.77734375" style="8" bestFit="1" customWidth="1"/>
    <col min="17" max="16384" width="9" style="8"/>
  </cols>
  <sheetData>
    <row r="1" spans="1:16" ht="13.5" customHeight="1" x14ac:dyDescent="0.2"/>
    <row r="2" spans="1:16" ht="22.5" customHeight="1" x14ac:dyDescent="0.2">
      <c r="A2" s="99"/>
      <c r="B2" s="26" t="s">
        <v>270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2.5" customHeight="1" x14ac:dyDescent="0.2">
      <c r="A3" s="10"/>
      <c r="B3" s="11" t="s">
        <v>285</v>
      </c>
      <c r="C3" s="10"/>
      <c r="D3" s="10"/>
      <c r="E3" s="10"/>
      <c r="F3" s="10"/>
      <c r="G3" s="10"/>
      <c r="H3" s="12"/>
      <c r="I3" s="12"/>
      <c r="J3" s="12"/>
      <c r="K3" s="12"/>
      <c r="L3" s="12"/>
      <c r="M3" s="12"/>
      <c r="N3" s="12"/>
      <c r="O3" s="12"/>
    </row>
    <row r="4" spans="1:16" ht="18" customHeight="1" x14ac:dyDescent="0.2">
      <c r="A4" s="10"/>
      <c r="B4" s="22"/>
      <c r="C4" s="10"/>
      <c r="D4" s="10"/>
      <c r="E4" s="10"/>
      <c r="F4" s="10"/>
      <c r="G4" s="10"/>
      <c r="H4" s="12"/>
      <c r="I4" s="12"/>
      <c r="J4" s="12"/>
      <c r="K4" s="12"/>
      <c r="L4" s="12"/>
      <c r="M4" s="12"/>
      <c r="N4" s="12"/>
      <c r="O4" s="12"/>
    </row>
    <row r="5" spans="1:16" s="14" customFormat="1" ht="20.25" customHeight="1" x14ac:dyDescent="0.2">
      <c r="A5" s="7"/>
      <c r="C5" s="7"/>
      <c r="D5" s="43"/>
      <c r="E5" s="43"/>
      <c r="F5" s="43"/>
      <c r="G5" s="43"/>
      <c r="H5" s="43"/>
      <c r="I5" s="43"/>
      <c r="L5" s="43"/>
      <c r="M5" s="43"/>
      <c r="N5" s="43"/>
      <c r="O5" s="43"/>
      <c r="P5" s="43" t="s">
        <v>63</v>
      </c>
    </row>
    <row r="6" spans="1:16" s="14" customFormat="1" ht="9.6" x14ac:dyDescent="0.2">
      <c r="A6" s="7"/>
      <c r="B6" s="7"/>
      <c r="C6" s="7"/>
      <c r="D6" s="86">
        <v>2013</v>
      </c>
      <c r="E6" s="86">
        <v>2014</v>
      </c>
      <c r="F6" s="86">
        <v>2015</v>
      </c>
      <c r="G6" s="86">
        <v>2016</v>
      </c>
      <c r="H6" s="86">
        <v>2017</v>
      </c>
      <c r="I6" s="86">
        <v>2018</v>
      </c>
      <c r="J6" s="86">
        <v>2019</v>
      </c>
      <c r="K6" s="86">
        <v>2020</v>
      </c>
      <c r="L6" s="86">
        <v>2021</v>
      </c>
      <c r="M6" s="86">
        <v>2022</v>
      </c>
      <c r="N6" s="86">
        <v>2023</v>
      </c>
      <c r="O6" s="450">
        <v>2024</v>
      </c>
      <c r="P6" s="87" t="s">
        <v>618</v>
      </c>
    </row>
    <row r="7" spans="1:16" s="14" customFormat="1" ht="9.6" x14ac:dyDescent="0.2">
      <c r="A7" s="7"/>
      <c r="B7" s="7"/>
      <c r="C7" s="7"/>
      <c r="D7" s="86" t="s">
        <v>635</v>
      </c>
      <c r="E7" s="86" t="s">
        <v>636</v>
      </c>
      <c r="F7" s="86" t="s">
        <v>628</v>
      </c>
      <c r="G7" s="86" t="s">
        <v>629</v>
      </c>
      <c r="H7" s="86" t="s">
        <v>630</v>
      </c>
      <c r="I7" s="86" t="s">
        <v>631</v>
      </c>
      <c r="J7" s="86" t="s">
        <v>632</v>
      </c>
      <c r="K7" s="86" t="s">
        <v>633</v>
      </c>
      <c r="L7" s="86" t="s">
        <v>634</v>
      </c>
      <c r="M7" s="86" t="s">
        <v>627</v>
      </c>
      <c r="N7" s="86" t="s">
        <v>626</v>
      </c>
      <c r="O7" s="450" t="s">
        <v>625</v>
      </c>
      <c r="P7" s="87" t="s">
        <v>637</v>
      </c>
    </row>
    <row r="8" spans="1:16" s="14" customFormat="1" ht="15" customHeight="1" x14ac:dyDescent="0.2">
      <c r="A8" s="54" t="s">
        <v>163</v>
      </c>
      <c r="B8" s="54"/>
      <c r="C8" s="55" t="s">
        <v>135</v>
      </c>
      <c r="D8" s="56">
        <v>29290</v>
      </c>
      <c r="E8" s="56">
        <v>32500</v>
      </c>
      <c r="F8" s="56">
        <v>30485</v>
      </c>
      <c r="G8" s="56">
        <v>29792</v>
      </c>
      <c r="H8" s="56">
        <v>31024</v>
      </c>
      <c r="I8" s="56">
        <v>30393</v>
      </c>
      <c r="J8" s="56">
        <v>23641</v>
      </c>
      <c r="K8" s="56">
        <v>23560</v>
      </c>
      <c r="L8" s="56">
        <v>22499</v>
      </c>
      <c r="M8" s="56">
        <v>23218</v>
      </c>
      <c r="N8" s="56">
        <v>23952</v>
      </c>
      <c r="O8" s="439">
        <v>23864</v>
      </c>
      <c r="P8" s="439">
        <v>25500</v>
      </c>
    </row>
    <row r="9" spans="1:16" s="14" customFormat="1" ht="15" customHeight="1" x14ac:dyDescent="0.2">
      <c r="A9" s="7" t="s">
        <v>164</v>
      </c>
      <c r="B9" s="7"/>
      <c r="C9" s="15" t="s">
        <v>136</v>
      </c>
      <c r="D9" s="35">
        <v>22904</v>
      </c>
      <c r="E9" s="35">
        <v>24820</v>
      </c>
      <c r="F9" s="35">
        <v>29969</v>
      </c>
      <c r="G9" s="35">
        <v>21493</v>
      </c>
      <c r="H9" s="284">
        <v>21080</v>
      </c>
      <c r="I9" s="284">
        <v>19856</v>
      </c>
      <c r="J9" s="284">
        <v>14966</v>
      </c>
      <c r="K9" s="284">
        <v>14265</v>
      </c>
      <c r="L9" s="284">
        <v>12971</v>
      </c>
      <c r="M9" s="284">
        <v>13198</v>
      </c>
      <c r="N9" s="284">
        <v>14686</v>
      </c>
      <c r="O9" s="440">
        <v>16571</v>
      </c>
      <c r="P9" s="440" t="s">
        <v>373</v>
      </c>
    </row>
    <row r="10" spans="1:16" s="14" customFormat="1" ht="15" customHeight="1" x14ac:dyDescent="0.2">
      <c r="A10" s="88" t="s">
        <v>165</v>
      </c>
      <c r="B10" s="88"/>
      <c r="C10" s="89" t="s">
        <v>220</v>
      </c>
      <c r="D10" s="111">
        <v>6385</v>
      </c>
      <c r="E10" s="111">
        <v>7680</v>
      </c>
      <c r="F10" s="111">
        <v>515</v>
      </c>
      <c r="G10" s="111">
        <v>8299</v>
      </c>
      <c r="H10" s="285">
        <v>9944</v>
      </c>
      <c r="I10" s="285">
        <v>10536</v>
      </c>
      <c r="J10" s="285">
        <v>8674</v>
      </c>
      <c r="K10" s="285">
        <v>9295</v>
      </c>
      <c r="L10" s="285">
        <v>9528</v>
      </c>
      <c r="M10" s="285">
        <v>10020</v>
      </c>
      <c r="N10" s="285">
        <v>9266</v>
      </c>
      <c r="O10" s="441">
        <v>7292</v>
      </c>
      <c r="P10" s="441" t="s">
        <v>373</v>
      </c>
    </row>
    <row r="11" spans="1:16" s="14" customFormat="1" ht="15" customHeight="1" x14ac:dyDescent="0.2">
      <c r="A11" s="7" t="s">
        <v>166</v>
      </c>
      <c r="B11" s="7"/>
      <c r="C11" s="15" t="s">
        <v>137</v>
      </c>
      <c r="D11" s="35">
        <v>3660</v>
      </c>
      <c r="E11" s="35">
        <v>4345</v>
      </c>
      <c r="F11" s="35">
        <v>4639</v>
      </c>
      <c r="G11" s="35">
        <v>5644</v>
      </c>
      <c r="H11" s="284">
        <v>6592</v>
      </c>
      <c r="I11" s="284">
        <v>6174</v>
      </c>
      <c r="J11" s="284">
        <v>6341</v>
      </c>
      <c r="K11" s="284">
        <v>5845</v>
      </c>
      <c r="L11" s="284">
        <v>6539</v>
      </c>
      <c r="M11" s="284">
        <v>7104</v>
      </c>
      <c r="N11" s="284">
        <v>7082</v>
      </c>
      <c r="O11" s="440">
        <v>6268</v>
      </c>
      <c r="P11" s="440" t="s">
        <v>373</v>
      </c>
    </row>
    <row r="12" spans="1:16" s="14" customFormat="1" ht="15" customHeight="1" x14ac:dyDescent="0.2">
      <c r="A12" s="112" t="s">
        <v>423</v>
      </c>
      <c r="B12" s="112"/>
      <c r="C12" s="113" t="s">
        <v>427</v>
      </c>
      <c r="D12" s="114">
        <v>2724</v>
      </c>
      <c r="E12" s="114">
        <v>3335</v>
      </c>
      <c r="F12" s="114">
        <v>-4123</v>
      </c>
      <c r="G12" s="114">
        <v>2654</v>
      </c>
      <c r="H12" s="114">
        <v>3351</v>
      </c>
      <c r="I12" s="114">
        <v>4362</v>
      </c>
      <c r="J12" s="114">
        <v>2332</v>
      </c>
      <c r="K12" s="114">
        <v>3449</v>
      </c>
      <c r="L12" s="114">
        <v>2989</v>
      </c>
      <c r="M12" s="114">
        <v>2916</v>
      </c>
      <c r="N12" s="114">
        <v>2183</v>
      </c>
      <c r="O12" s="442">
        <v>1024</v>
      </c>
      <c r="P12" s="442">
        <v>2200</v>
      </c>
    </row>
    <row r="13" spans="1:16" s="14" customFormat="1" ht="15" customHeight="1" x14ac:dyDescent="0.2">
      <c r="A13" s="57" t="s">
        <v>169</v>
      </c>
      <c r="B13" s="57"/>
      <c r="C13" s="58" t="s">
        <v>104</v>
      </c>
      <c r="D13" s="59">
        <v>61</v>
      </c>
      <c r="E13" s="59">
        <v>70</v>
      </c>
      <c r="F13" s="59">
        <v>71</v>
      </c>
      <c r="G13" s="59">
        <v>26</v>
      </c>
      <c r="H13" s="286">
        <v>53</v>
      </c>
      <c r="I13" s="286">
        <v>31</v>
      </c>
      <c r="J13" s="286">
        <v>27</v>
      </c>
      <c r="K13" s="286">
        <v>57</v>
      </c>
      <c r="L13" s="286">
        <v>19</v>
      </c>
      <c r="M13" s="286">
        <v>31</v>
      </c>
      <c r="N13" s="286">
        <v>43</v>
      </c>
      <c r="O13" s="443">
        <v>49</v>
      </c>
      <c r="P13" s="443" t="s">
        <v>373</v>
      </c>
    </row>
    <row r="14" spans="1:16" s="14" customFormat="1" ht="15" customHeight="1" x14ac:dyDescent="0.2">
      <c r="A14" s="57" t="s">
        <v>170</v>
      </c>
      <c r="B14" s="57"/>
      <c r="C14" s="58" t="s">
        <v>424</v>
      </c>
      <c r="D14" s="59">
        <v>49</v>
      </c>
      <c r="E14" s="59">
        <v>55</v>
      </c>
      <c r="F14" s="59">
        <v>30</v>
      </c>
      <c r="G14" s="59">
        <v>111</v>
      </c>
      <c r="H14" s="286">
        <v>227</v>
      </c>
      <c r="I14" s="286">
        <v>52</v>
      </c>
      <c r="J14" s="286">
        <v>14</v>
      </c>
      <c r="K14" s="286">
        <v>18</v>
      </c>
      <c r="L14" s="286">
        <v>4</v>
      </c>
      <c r="M14" s="286">
        <v>4</v>
      </c>
      <c r="N14" s="286">
        <v>3</v>
      </c>
      <c r="O14" s="443">
        <v>0</v>
      </c>
      <c r="P14" s="443" t="s">
        <v>373</v>
      </c>
    </row>
    <row r="15" spans="1:16" s="14" customFormat="1" ht="15" customHeight="1" x14ac:dyDescent="0.2">
      <c r="A15" s="88" t="s">
        <v>425</v>
      </c>
      <c r="B15" s="88"/>
      <c r="C15" s="89" t="s">
        <v>428</v>
      </c>
      <c r="D15" s="111">
        <v>2736</v>
      </c>
      <c r="E15" s="111">
        <v>3350</v>
      </c>
      <c r="F15" s="111">
        <v>-4081</v>
      </c>
      <c r="G15" s="111">
        <v>2569</v>
      </c>
      <c r="H15" s="111">
        <v>3177</v>
      </c>
      <c r="I15" s="111">
        <v>4341</v>
      </c>
      <c r="J15" s="111">
        <v>2345</v>
      </c>
      <c r="K15" s="111">
        <v>3488</v>
      </c>
      <c r="L15" s="111">
        <v>3003</v>
      </c>
      <c r="M15" s="111">
        <v>2943</v>
      </c>
      <c r="N15" s="111">
        <v>2223</v>
      </c>
      <c r="O15" s="444">
        <v>1072</v>
      </c>
      <c r="P15" s="444">
        <v>2200</v>
      </c>
    </row>
    <row r="16" spans="1:16" s="14" customFormat="1" ht="15" customHeight="1" x14ac:dyDescent="0.2">
      <c r="A16" s="57" t="s">
        <v>236</v>
      </c>
      <c r="B16" s="57"/>
      <c r="C16" s="58" t="s">
        <v>221</v>
      </c>
      <c r="D16" s="59">
        <v>24</v>
      </c>
      <c r="E16" s="59">
        <v>10</v>
      </c>
      <c r="F16" s="59">
        <v>6</v>
      </c>
      <c r="G16" s="59">
        <v>386</v>
      </c>
      <c r="H16" s="286">
        <v>4</v>
      </c>
      <c r="I16" s="286">
        <v>1674</v>
      </c>
      <c r="J16" s="286">
        <v>9</v>
      </c>
      <c r="K16" s="286">
        <v>44</v>
      </c>
      <c r="L16" s="286" t="s">
        <v>373</v>
      </c>
      <c r="M16" s="286">
        <v>0</v>
      </c>
      <c r="N16" s="286">
        <v>0</v>
      </c>
      <c r="O16" s="445" t="s">
        <v>373</v>
      </c>
      <c r="P16" s="443" t="s">
        <v>373</v>
      </c>
    </row>
    <row r="17" spans="1:16" s="14" customFormat="1" ht="15" customHeight="1" x14ac:dyDescent="0.2">
      <c r="A17" s="57" t="s">
        <v>233</v>
      </c>
      <c r="B17" s="57"/>
      <c r="C17" s="58" t="s">
        <v>426</v>
      </c>
      <c r="D17" s="59">
        <v>14</v>
      </c>
      <c r="E17" s="59">
        <v>101</v>
      </c>
      <c r="F17" s="59">
        <v>1039</v>
      </c>
      <c r="G17" s="59">
        <v>8351</v>
      </c>
      <c r="H17" s="286">
        <v>490</v>
      </c>
      <c r="I17" s="286">
        <v>298</v>
      </c>
      <c r="J17" s="286">
        <v>23</v>
      </c>
      <c r="K17" s="286">
        <v>2100</v>
      </c>
      <c r="L17" s="286">
        <v>19</v>
      </c>
      <c r="M17" s="286">
        <v>22</v>
      </c>
      <c r="N17" s="286">
        <v>327</v>
      </c>
      <c r="O17" s="443">
        <v>89</v>
      </c>
      <c r="P17" s="443" t="s">
        <v>373</v>
      </c>
    </row>
    <row r="18" spans="1:16" s="2" customFormat="1" ht="15" hidden="1" customHeight="1" x14ac:dyDescent="0.2">
      <c r="A18" s="7"/>
      <c r="B18" s="15" t="s">
        <v>5</v>
      </c>
      <c r="C18" s="15" t="s">
        <v>306</v>
      </c>
      <c r="D18" s="141" t="s">
        <v>438</v>
      </c>
      <c r="E18" s="141" t="s">
        <v>438</v>
      </c>
      <c r="F18" s="141" t="s">
        <v>438</v>
      </c>
      <c r="G18" s="141" t="s">
        <v>438</v>
      </c>
      <c r="H18" s="287" t="s">
        <v>438</v>
      </c>
      <c r="I18" s="287" t="s">
        <v>438</v>
      </c>
      <c r="J18" s="287"/>
      <c r="K18" s="287"/>
      <c r="L18" s="287"/>
      <c r="M18" s="287" t="s">
        <v>373</v>
      </c>
      <c r="N18" s="287" t="s">
        <v>438</v>
      </c>
      <c r="O18" s="446" t="s">
        <v>438</v>
      </c>
      <c r="P18" s="446" t="s">
        <v>373</v>
      </c>
    </row>
    <row r="19" spans="1:16" s="2" customFormat="1" ht="15" hidden="1" customHeight="1" x14ac:dyDescent="0.2">
      <c r="A19" s="7"/>
      <c r="B19" s="7" t="s">
        <v>117</v>
      </c>
      <c r="C19" s="15" t="s">
        <v>202</v>
      </c>
      <c r="D19" s="141">
        <v>14</v>
      </c>
      <c r="E19" s="141">
        <v>101</v>
      </c>
      <c r="F19" s="141">
        <v>1039</v>
      </c>
      <c r="G19" s="141" t="s">
        <v>438</v>
      </c>
      <c r="H19" s="287" t="s">
        <v>438</v>
      </c>
      <c r="I19" s="287" t="s">
        <v>438</v>
      </c>
      <c r="J19" s="287"/>
      <c r="K19" s="287"/>
      <c r="L19" s="287"/>
      <c r="M19" s="287" t="s">
        <v>373</v>
      </c>
      <c r="N19" s="287" t="s">
        <v>438</v>
      </c>
      <c r="O19" s="446" t="s">
        <v>438</v>
      </c>
      <c r="P19" s="446" t="s">
        <v>373</v>
      </c>
    </row>
    <row r="20" spans="1:16" s="14" customFormat="1" ht="15" customHeight="1" x14ac:dyDescent="0.2">
      <c r="A20" s="115" t="s">
        <v>429</v>
      </c>
      <c r="B20" s="115"/>
      <c r="C20" s="116" t="s">
        <v>430</v>
      </c>
      <c r="D20" s="117">
        <v>2746</v>
      </c>
      <c r="E20" s="117">
        <v>3258</v>
      </c>
      <c r="F20" s="117">
        <v>-5115</v>
      </c>
      <c r="G20" s="117">
        <v>-5395</v>
      </c>
      <c r="H20" s="288">
        <v>2691</v>
      </c>
      <c r="I20" s="288">
        <v>5717</v>
      </c>
      <c r="J20" s="288">
        <v>2331</v>
      </c>
      <c r="K20" s="288">
        <v>1432</v>
      </c>
      <c r="L20" s="288">
        <v>2984</v>
      </c>
      <c r="M20" s="288">
        <v>2920</v>
      </c>
      <c r="N20" s="288">
        <v>1896</v>
      </c>
      <c r="O20" s="447">
        <v>983</v>
      </c>
      <c r="P20" s="447" t="s">
        <v>373</v>
      </c>
    </row>
    <row r="21" spans="1:16" s="14" customFormat="1" ht="15" customHeight="1" x14ac:dyDescent="0.2">
      <c r="A21" s="57" t="s">
        <v>6</v>
      </c>
      <c r="B21" s="57"/>
      <c r="C21" s="58" t="s">
        <v>7</v>
      </c>
      <c r="D21" s="226">
        <v>511</v>
      </c>
      <c r="E21" s="226">
        <v>1473</v>
      </c>
      <c r="F21" s="226">
        <v>727</v>
      </c>
      <c r="G21" s="226">
        <v>228</v>
      </c>
      <c r="H21" s="289">
        <v>269</v>
      </c>
      <c r="I21" s="289">
        <v>778</v>
      </c>
      <c r="J21" s="286">
        <v>418</v>
      </c>
      <c r="K21" s="286">
        <v>446</v>
      </c>
      <c r="L21" s="286">
        <v>311</v>
      </c>
      <c r="M21" s="286">
        <v>281</v>
      </c>
      <c r="N21" s="286">
        <v>389</v>
      </c>
      <c r="O21" s="443">
        <v>861</v>
      </c>
      <c r="P21" s="443" t="s">
        <v>373</v>
      </c>
    </row>
    <row r="22" spans="1:16" s="14" customFormat="1" ht="15" customHeight="1" x14ac:dyDescent="0.2">
      <c r="A22" s="7" t="s">
        <v>9</v>
      </c>
      <c r="B22" s="7"/>
      <c r="C22" s="15" t="s">
        <v>8</v>
      </c>
      <c r="D22" s="82">
        <v>560</v>
      </c>
      <c r="E22" s="82">
        <v>-81</v>
      </c>
      <c r="F22" s="82">
        <v>-1137</v>
      </c>
      <c r="G22" s="82">
        <v>467</v>
      </c>
      <c r="H22" s="82">
        <v>54</v>
      </c>
      <c r="I22" s="82">
        <v>622</v>
      </c>
      <c r="J22" s="284">
        <v>-120</v>
      </c>
      <c r="K22" s="284">
        <v>-113</v>
      </c>
      <c r="L22" s="284">
        <v>212</v>
      </c>
      <c r="M22" s="284">
        <v>587</v>
      </c>
      <c r="N22" s="284">
        <v>65</v>
      </c>
      <c r="O22" s="440">
        <v>-481</v>
      </c>
      <c r="P22" s="440" t="s">
        <v>373</v>
      </c>
    </row>
    <row r="23" spans="1:16" s="14" customFormat="1" ht="15" customHeight="1" x14ac:dyDescent="0.2">
      <c r="A23" s="267" t="s">
        <v>432</v>
      </c>
      <c r="B23" s="267"/>
      <c r="C23" s="268" t="s">
        <v>431</v>
      </c>
      <c r="D23" s="245" t="s">
        <v>291</v>
      </c>
      <c r="E23" s="245">
        <v>1867</v>
      </c>
      <c r="F23" s="248">
        <v>-4705</v>
      </c>
      <c r="G23" s="245">
        <v>-6092</v>
      </c>
      <c r="H23" s="290">
        <v>2366</v>
      </c>
      <c r="I23" s="290">
        <v>4315</v>
      </c>
      <c r="J23" s="290">
        <v>2034</v>
      </c>
      <c r="K23" s="290">
        <v>1099</v>
      </c>
      <c r="L23" s="290">
        <v>2460</v>
      </c>
      <c r="M23" s="290">
        <v>2051</v>
      </c>
      <c r="N23" s="290">
        <v>1440</v>
      </c>
      <c r="O23" s="448">
        <v>603</v>
      </c>
      <c r="P23" s="448" t="s">
        <v>373</v>
      </c>
    </row>
    <row r="24" spans="1:16" s="14" customFormat="1" ht="15" customHeight="1" x14ac:dyDescent="0.2">
      <c r="A24" s="7" t="s">
        <v>405</v>
      </c>
      <c r="B24" s="7"/>
      <c r="C24" s="15" t="s">
        <v>496</v>
      </c>
      <c r="D24" s="141" t="s">
        <v>291</v>
      </c>
      <c r="E24" s="141">
        <v>3</v>
      </c>
      <c r="F24" s="82">
        <v>2</v>
      </c>
      <c r="G24" s="35">
        <v>2</v>
      </c>
      <c r="H24" s="284" t="s">
        <v>438</v>
      </c>
      <c r="I24" s="284" t="s">
        <v>438</v>
      </c>
      <c r="J24" s="284" t="s">
        <v>373</v>
      </c>
      <c r="K24" s="284" t="s">
        <v>513</v>
      </c>
      <c r="L24" s="284" t="s">
        <v>373</v>
      </c>
      <c r="M24" s="284" t="s">
        <v>373</v>
      </c>
      <c r="N24" s="284" t="s">
        <v>438</v>
      </c>
      <c r="O24" s="440" t="s">
        <v>438</v>
      </c>
      <c r="P24" s="440" t="s">
        <v>373</v>
      </c>
    </row>
    <row r="25" spans="1:16" s="14" customFormat="1" ht="15" customHeight="1" x14ac:dyDescent="0.2">
      <c r="A25" s="512" t="s">
        <v>433</v>
      </c>
      <c r="B25" s="512"/>
      <c r="C25" s="269" t="s">
        <v>416</v>
      </c>
      <c r="D25" s="118">
        <v>1674</v>
      </c>
      <c r="E25" s="118">
        <v>1863</v>
      </c>
      <c r="F25" s="118">
        <v>-4707</v>
      </c>
      <c r="G25" s="118">
        <v>-6094</v>
      </c>
      <c r="H25" s="118">
        <v>2366</v>
      </c>
      <c r="I25" s="118">
        <v>4315</v>
      </c>
      <c r="J25" s="118">
        <v>2034</v>
      </c>
      <c r="K25" s="118">
        <v>1099</v>
      </c>
      <c r="L25" s="118">
        <v>2460</v>
      </c>
      <c r="M25" s="118">
        <v>2051</v>
      </c>
      <c r="N25" s="118">
        <v>1440</v>
      </c>
      <c r="O25" s="449">
        <v>603</v>
      </c>
      <c r="P25" s="449">
        <v>1500</v>
      </c>
    </row>
    <row r="26" spans="1:16" s="14" customFormat="1" ht="9.6" x14ac:dyDescent="0.2">
      <c r="B26" s="22" t="s">
        <v>607</v>
      </c>
    </row>
    <row r="27" spans="1:16" s="25" customFormat="1" ht="10.8" x14ac:dyDescent="0.2"/>
    <row r="28" spans="1:16" s="25" customFormat="1" ht="10.8" x14ac:dyDescent="0.2"/>
    <row r="29" spans="1:16" s="25" customFormat="1" ht="10.8" x14ac:dyDescent="0.2">
      <c r="B29" s="14" t="s">
        <v>295</v>
      </c>
      <c r="C29" s="249">
        <v>2007</v>
      </c>
      <c r="D29" s="179">
        <v>2013</v>
      </c>
      <c r="E29" s="179">
        <v>2014</v>
      </c>
      <c r="F29" s="179">
        <v>2015</v>
      </c>
      <c r="G29" s="179">
        <v>2016</v>
      </c>
      <c r="H29" s="179">
        <v>2017</v>
      </c>
      <c r="I29" s="179">
        <v>2018</v>
      </c>
      <c r="J29" s="179">
        <v>2019</v>
      </c>
      <c r="K29" s="179">
        <v>2020</v>
      </c>
      <c r="L29" s="179">
        <v>2021</v>
      </c>
      <c r="M29" s="179">
        <v>2022</v>
      </c>
      <c r="N29" s="179">
        <v>2023</v>
      </c>
      <c r="O29" s="466">
        <v>2024</v>
      </c>
      <c r="P29" s="179" t="s">
        <v>619</v>
      </c>
    </row>
    <row r="30" spans="1:16" s="25" customFormat="1" ht="10.8" x14ac:dyDescent="0.2">
      <c r="B30" s="142" t="s">
        <v>163</v>
      </c>
      <c r="C30" s="145">
        <v>22997.546999999999</v>
      </c>
      <c r="D30" s="145">
        <v>29290.276596</v>
      </c>
      <c r="E30" s="145">
        <v>32500.616999999998</v>
      </c>
      <c r="F30" s="145">
        <v>30485.286</v>
      </c>
      <c r="G30" s="145">
        <v>29792.791000000001</v>
      </c>
      <c r="H30" s="145">
        <v>31024.694</v>
      </c>
      <c r="I30" s="145">
        <v>30393.669000000002</v>
      </c>
      <c r="J30" s="145">
        <v>23641.59</v>
      </c>
      <c r="K30" s="145">
        <v>23560.971000000001</v>
      </c>
      <c r="L30" s="145">
        <v>22499.749595000001</v>
      </c>
      <c r="M30" s="145">
        <v>23218.882020000001</v>
      </c>
      <c r="N30" s="145">
        <v>23952.826234</v>
      </c>
      <c r="O30" s="467">
        <v>23864.278924999999</v>
      </c>
      <c r="P30" s="214">
        <v>25500</v>
      </c>
    </row>
    <row r="31" spans="1:16" s="25" customFormat="1" ht="10.8" x14ac:dyDescent="0.2">
      <c r="B31" s="142" t="s">
        <v>164</v>
      </c>
      <c r="C31" s="145">
        <v>16816.109</v>
      </c>
      <c r="D31" s="145">
        <v>22904.924127999999</v>
      </c>
      <c r="E31" s="145">
        <v>24820.025000000001</v>
      </c>
      <c r="F31" s="145">
        <v>29969.440999999999</v>
      </c>
      <c r="G31" s="145">
        <v>21493.517</v>
      </c>
      <c r="H31" s="253">
        <v>21080.059000000001</v>
      </c>
      <c r="I31" s="253">
        <v>19856.994999999999</v>
      </c>
      <c r="J31" s="253">
        <v>14966.994000000001</v>
      </c>
      <c r="K31" s="253">
        <v>14265.675999999999</v>
      </c>
      <c r="L31" s="145">
        <v>12971.379756</v>
      </c>
      <c r="M31" s="253">
        <v>13198.642355</v>
      </c>
      <c r="N31" s="253">
        <v>14686.659822</v>
      </c>
      <c r="O31" s="468">
        <v>16571.596557000001</v>
      </c>
      <c r="P31" s="367"/>
    </row>
    <row r="32" spans="1:16" s="25" customFormat="1" ht="10.8" x14ac:dyDescent="0.2">
      <c r="B32" s="142" t="s">
        <v>165</v>
      </c>
      <c r="C32" s="145">
        <v>6181.4369999999999</v>
      </c>
      <c r="D32" s="145">
        <v>6385.352468</v>
      </c>
      <c r="E32" s="145">
        <v>7680.5910000000003</v>
      </c>
      <c r="F32" s="145">
        <v>515.84400000000005</v>
      </c>
      <c r="G32" s="145">
        <v>8299.2729999999992</v>
      </c>
      <c r="H32" s="253">
        <v>9944.6350000000002</v>
      </c>
      <c r="I32" s="253">
        <v>10536.674000000001</v>
      </c>
      <c r="J32" s="253">
        <v>8674.5949999999993</v>
      </c>
      <c r="K32" s="253">
        <v>9295.2939999999999</v>
      </c>
      <c r="L32" s="145">
        <v>9528.3698390000009</v>
      </c>
      <c r="M32" s="253">
        <v>10020.239664999999</v>
      </c>
      <c r="N32" s="253">
        <v>9266.1664120000005</v>
      </c>
      <c r="O32" s="468">
        <v>7292.6823679999998</v>
      </c>
      <c r="P32" s="367"/>
    </row>
    <row r="33" spans="2:16" s="25" customFormat="1" ht="10.8" x14ac:dyDescent="0.2">
      <c r="B33" s="142" t="s">
        <v>166</v>
      </c>
      <c r="C33" s="145">
        <v>3507.395</v>
      </c>
      <c r="D33" s="145">
        <v>3660.4952830000002</v>
      </c>
      <c r="E33" s="145">
        <v>4345.518</v>
      </c>
      <c r="F33" s="145">
        <v>4639.6350000000002</v>
      </c>
      <c r="G33" s="145">
        <v>5644.8410000000003</v>
      </c>
      <c r="H33" s="253">
        <v>6592.6549999999997</v>
      </c>
      <c r="I33" s="253">
        <v>6174.277</v>
      </c>
      <c r="J33" s="253">
        <v>6341.6260000000002</v>
      </c>
      <c r="K33" s="253">
        <v>5845.87</v>
      </c>
      <c r="L33" s="145">
        <v>6539.3241369999996</v>
      </c>
      <c r="M33" s="253">
        <v>7104.1453300000003</v>
      </c>
      <c r="N33" s="253">
        <v>7082.5053850000004</v>
      </c>
      <c r="O33" s="468">
        <v>6268.2439700000004</v>
      </c>
      <c r="P33" s="367"/>
    </row>
    <row r="34" spans="2:16" x14ac:dyDescent="0.2">
      <c r="B34" s="142" t="s">
        <v>168</v>
      </c>
      <c r="C34" s="145">
        <v>2674.0419999999999</v>
      </c>
      <c r="D34" s="145">
        <v>2724.8571849999998</v>
      </c>
      <c r="E34" s="145">
        <v>3335.0729999999999</v>
      </c>
      <c r="F34" s="145">
        <v>-4123.7910000000002</v>
      </c>
      <c r="G34" s="145">
        <v>2654.431</v>
      </c>
      <c r="H34" s="145">
        <v>3351.98</v>
      </c>
      <c r="I34" s="145">
        <v>4362.3969999999999</v>
      </c>
      <c r="J34" s="145">
        <v>2332.9679999999998</v>
      </c>
      <c r="K34" s="145">
        <v>3449.424</v>
      </c>
      <c r="L34" s="145">
        <v>2989.0457019999999</v>
      </c>
      <c r="M34" s="145">
        <v>2916.0943349999998</v>
      </c>
      <c r="N34" s="145">
        <v>2183.6610270000001</v>
      </c>
      <c r="O34" s="467">
        <v>1024.438398</v>
      </c>
      <c r="P34" s="214">
        <v>2200</v>
      </c>
    </row>
    <row r="35" spans="2:16" x14ac:dyDescent="0.2">
      <c r="B35" s="142" t="s">
        <v>171</v>
      </c>
      <c r="C35" s="145">
        <v>2707.9090000000001</v>
      </c>
      <c r="D35" s="145">
        <v>2736.82978</v>
      </c>
      <c r="E35" s="145">
        <v>3350.1179999999999</v>
      </c>
      <c r="F35" s="145">
        <v>-4081.9859999999999</v>
      </c>
      <c r="G35" s="145">
        <v>2569.66</v>
      </c>
      <c r="H35" s="145">
        <v>3177.4279999999999</v>
      </c>
      <c r="I35" s="145">
        <v>4341.5990000000002</v>
      </c>
      <c r="J35" s="145">
        <v>2345.9229999999998</v>
      </c>
      <c r="K35" s="145">
        <v>3488.3829999999998</v>
      </c>
      <c r="L35" s="145">
        <v>3003.5853579999998</v>
      </c>
      <c r="M35" s="145">
        <v>2943.6200349999999</v>
      </c>
      <c r="N35" s="145">
        <v>2223.3788410000002</v>
      </c>
      <c r="O35" s="467">
        <v>1072.747977</v>
      </c>
      <c r="P35" s="214">
        <v>2200</v>
      </c>
    </row>
    <row r="36" spans="2:16" x14ac:dyDescent="0.2">
      <c r="B36" s="142" t="s">
        <v>297</v>
      </c>
      <c r="C36" s="145">
        <v>2680.8339999999998</v>
      </c>
      <c r="D36" s="145">
        <v>2746.7709949999999</v>
      </c>
      <c r="E36" s="145">
        <v>3258.6</v>
      </c>
      <c r="F36" s="145">
        <v>-5115.2430000000004</v>
      </c>
      <c r="G36" s="145">
        <v>-5395.3760000000002</v>
      </c>
      <c r="H36" s="251">
        <v>2691.2649999999999</v>
      </c>
      <c r="I36" s="251">
        <v>5717.8050000000003</v>
      </c>
      <c r="J36" s="253">
        <v>2331.9050000000002</v>
      </c>
      <c r="K36" s="253">
        <v>1432.259</v>
      </c>
      <c r="L36" s="145">
        <v>2984.2039220000001</v>
      </c>
      <c r="M36" s="253">
        <v>2920.8576130000001</v>
      </c>
      <c r="N36" s="253">
        <v>1896.228081</v>
      </c>
      <c r="O36" s="468">
        <v>983.08065999999997</v>
      </c>
      <c r="P36" s="367"/>
    </row>
    <row r="37" spans="2:16" x14ac:dyDescent="0.2">
      <c r="B37" s="142" t="s">
        <v>173</v>
      </c>
      <c r="C37" s="145">
        <v>1535.923</v>
      </c>
      <c r="D37" s="145">
        <v>1674.8340000000001</v>
      </c>
      <c r="E37" s="145">
        <v>1863.829</v>
      </c>
      <c r="F37" s="145">
        <v>-4707.7160000000003</v>
      </c>
      <c r="G37" s="145">
        <v>-6094.6109999999999</v>
      </c>
      <c r="H37" s="145">
        <v>2366.808</v>
      </c>
      <c r="I37" s="145">
        <v>4315.9260000000004</v>
      </c>
      <c r="J37" s="145">
        <v>2034.076</v>
      </c>
      <c r="K37" s="145">
        <v>1099.2080000000001</v>
      </c>
      <c r="L37" s="145">
        <v>2460.7828890000001</v>
      </c>
      <c r="M37" s="145">
        <v>2051.4130770000002</v>
      </c>
      <c r="N37" s="145">
        <v>1440.7678470000001</v>
      </c>
      <c r="O37" s="467">
        <v>603.182997</v>
      </c>
      <c r="P37" s="214">
        <v>1500</v>
      </c>
    </row>
  </sheetData>
  <mergeCells count="1">
    <mergeCell ref="A25:B25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S54"/>
  <sheetViews>
    <sheetView showGridLines="0" view="pageBreakPreview" zoomScale="115" zoomScaleNormal="130" zoomScaleSheetLayoutView="115" workbookViewId="0">
      <pane xSplit="4" topLeftCell="E1" activePane="topRight" state="frozen"/>
      <selection activeCell="B1" sqref="B1"/>
      <selection pane="topRight" activeCell="P24" sqref="P24"/>
    </sheetView>
  </sheetViews>
  <sheetFormatPr defaultColWidth="9" defaultRowHeight="13.2" x14ac:dyDescent="0.2"/>
  <cols>
    <col min="1" max="1" width="1" style="8" customWidth="1"/>
    <col min="2" max="2" width="2.88671875" style="8" customWidth="1"/>
    <col min="3" max="3" width="18.88671875" style="8" customWidth="1"/>
    <col min="4" max="4" width="30.88671875" style="1" bestFit="1" customWidth="1"/>
    <col min="5" max="5" width="10.6640625" style="8" hidden="1" customWidth="1"/>
    <col min="6" max="16" width="10.6640625" style="8" customWidth="1"/>
    <col min="17" max="17" width="5.109375" style="8" customWidth="1"/>
    <col min="18" max="16384" width="9" style="8"/>
  </cols>
  <sheetData>
    <row r="1" spans="1:16" ht="13.5" customHeight="1" x14ac:dyDescent="0.2"/>
    <row r="2" spans="1:16" ht="22.5" customHeight="1" x14ac:dyDescent="0.2">
      <c r="A2" s="99"/>
      <c r="B2" s="26" t="s">
        <v>271</v>
      </c>
      <c r="C2" s="9"/>
      <c r="D2" s="12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x14ac:dyDescent="0.2">
      <c r="A3" s="10"/>
      <c r="B3" s="11" t="s">
        <v>285</v>
      </c>
      <c r="C3" s="10"/>
      <c r="D3" s="4"/>
      <c r="I3" s="256"/>
      <c r="J3" s="256"/>
      <c r="K3" s="256"/>
      <c r="L3" s="256"/>
      <c r="M3" s="256"/>
      <c r="N3" s="256"/>
      <c r="O3" s="10"/>
      <c r="P3" s="10"/>
    </row>
    <row r="4" spans="1:16" x14ac:dyDescent="0.2">
      <c r="A4" s="10"/>
      <c r="B4" s="22"/>
      <c r="C4" s="10"/>
      <c r="D4" s="4"/>
      <c r="I4" s="256"/>
      <c r="J4" s="256"/>
      <c r="K4" s="256"/>
      <c r="L4" s="256"/>
      <c r="M4" s="256"/>
      <c r="N4" s="256"/>
      <c r="O4" s="10"/>
      <c r="P4" s="10"/>
    </row>
    <row r="5" spans="1:16" x14ac:dyDescent="0.2">
      <c r="A5" s="10"/>
      <c r="B5" s="11"/>
      <c r="C5" s="10"/>
      <c r="D5" s="4"/>
      <c r="I5" s="256"/>
      <c r="J5" s="256"/>
      <c r="K5" s="256"/>
      <c r="L5" s="256"/>
      <c r="M5" s="256"/>
      <c r="N5" s="256"/>
      <c r="O5" s="10"/>
      <c r="P5" s="10"/>
    </row>
    <row r="6" spans="1:16" s="14" customFormat="1" ht="9.6" x14ac:dyDescent="0.2">
      <c r="A6" s="7"/>
      <c r="B6" s="7"/>
      <c r="C6" s="7"/>
      <c r="D6" s="3"/>
      <c r="E6" s="43"/>
      <c r="F6" s="43"/>
      <c r="G6" s="43"/>
      <c r="H6" s="43"/>
      <c r="I6" s="43"/>
      <c r="K6" s="43"/>
      <c r="L6" s="43"/>
      <c r="M6" s="43"/>
      <c r="N6" s="43"/>
      <c r="O6" s="7"/>
      <c r="P6" s="7"/>
    </row>
    <row r="7" spans="1:16" s="14" customFormat="1" ht="9.6" x14ac:dyDescent="0.2">
      <c r="A7" s="7"/>
      <c r="B7" s="7"/>
      <c r="C7" s="7"/>
      <c r="D7" s="3"/>
      <c r="E7" s="43"/>
      <c r="F7" s="43"/>
      <c r="G7" s="43"/>
      <c r="H7" s="43"/>
      <c r="I7" s="43"/>
      <c r="K7" s="43"/>
      <c r="L7" s="43"/>
      <c r="O7" s="43"/>
      <c r="P7" s="43" t="s">
        <v>63</v>
      </c>
    </row>
    <row r="8" spans="1:16" s="14" customFormat="1" ht="9.6" x14ac:dyDescent="0.2">
      <c r="A8" s="7"/>
      <c r="B8" s="7"/>
      <c r="C8" s="7"/>
      <c r="D8" s="5"/>
      <c r="E8" s="86">
        <v>2013</v>
      </c>
      <c r="F8" s="86">
        <v>2014</v>
      </c>
      <c r="G8" s="86">
        <v>2015</v>
      </c>
      <c r="H8" s="86">
        <v>2016</v>
      </c>
      <c r="I8" s="86">
        <v>2017</v>
      </c>
      <c r="J8" s="86">
        <v>2018</v>
      </c>
      <c r="K8" s="86">
        <v>2019</v>
      </c>
      <c r="L8" s="86">
        <v>2020</v>
      </c>
      <c r="M8" s="86">
        <v>2021</v>
      </c>
      <c r="N8" s="86">
        <v>2022</v>
      </c>
      <c r="O8" s="86">
        <v>2023</v>
      </c>
      <c r="P8" s="450">
        <v>2024</v>
      </c>
    </row>
    <row r="9" spans="1:16" s="14" customFormat="1" ht="9.6" x14ac:dyDescent="0.2">
      <c r="A9" s="7"/>
      <c r="B9" s="7"/>
      <c r="C9" s="7"/>
      <c r="D9" s="5"/>
      <c r="E9" s="86" t="s">
        <v>635</v>
      </c>
      <c r="F9" s="86" t="s">
        <v>636</v>
      </c>
      <c r="G9" s="86" t="s">
        <v>628</v>
      </c>
      <c r="H9" s="86" t="s">
        <v>629</v>
      </c>
      <c r="I9" s="86" t="s">
        <v>630</v>
      </c>
      <c r="J9" s="86" t="s">
        <v>631</v>
      </c>
      <c r="K9" s="86" t="s">
        <v>632</v>
      </c>
      <c r="L9" s="86" t="s">
        <v>633</v>
      </c>
      <c r="M9" s="86" t="s">
        <v>634</v>
      </c>
      <c r="N9" s="86" t="s">
        <v>627</v>
      </c>
      <c r="O9" s="86" t="s">
        <v>626</v>
      </c>
      <c r="P9" s="450" t="s">
        <v>625</v>
      </c>
    </row>
    <row r="10" spans="1:16" s="14" customFormat="1" ht="15" customHeight="1" x14ac:dyDescent="0.2">
      <c r="A10" s="112" t="s">
        <v>50</v>
      </c>
      <c r="B10" s="112"/>
      <c r="C10" s="112"/>
      <c r="D10" s="112" t="s">
        <v>323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451"/>
    </row>
    <row r="11" spans="1:16" s="14" customFormat="1" ht="15" customHeight="1" x14ac:dyDescent="0.2">
      <c r="A11" s="128"/>
      <c r="B11" s="128" t="s">
        <v>51</v>
      </c>
      <c r="C11" s="128"/>
      <c r="D11" s="128" t="s">
        <v>534</v>
      </c>
      <c r="E11" s="181">
        <v>5904</v>
      </c>
      <c r="F11" s="239">
        <v>6594</v>
      </c>
      <c r="G11" s="181">
        <v>6996</v>
      </c>
      <c r="H11" s="181">
        <v>7250</v>
      </c>
      <c r="I11" s="292">
        <v>7072</v>
      </c>
      <c r="J11" s="292">
        <v>7326</v>
      </c>
      <c r="K11" s="292">
        <v>7645</v>
      </c>
      <c r="L11" s="292">
        <v>8525</v>
      </c>
      <c r="M11" s="292">
        <v>8362</v>
      </c>
      <c r="N11" s="292">
        <v>8716</v>
      </c>
      <c r="O11" s="292">
        <v>9268</v>
      </c>
      <c r="P11" s="452">
        <v>9951</v>
      </c>
    </row>
    <row r="12" spans="1:16" s="14" customFormat="1" ht="15" customHeight="1" x14ac:dyDescent="0.2">
      <c r="A12" s="128"/>
      <c r="B12" s="128" t="s">
        <v>611</v>
      </c>
      <c r="C12" s="128"/>
      <c r="D12" s="128" t="s">
        <v>535</v>
      </c>
      <c r="E12" s="181" t="s">
        <v>438</v>
      </c>
      <c r="F12" s="239" t="s">
        <v>438</v>
      </c>
      <c r="G12" s="292" t="s">
        <v>438</v>
      </c>
      <c r="H12" s="292" t="s">
        <v>438</v>
      </c>
      <c r="I12" s="292" t="s">
        <v>438</v>
      </c>
      <c r="J12" s="292" t="s">
        <v>438</v>
      </c>
      <c r="K12" s="292" t="s">
        <v>438</v>
      </c>
      <c r="L12" s="292">
        <v>1231</v>
      </c>
      <c r="M12" s="292">
        <v>1371</v>
      </c>
      <c r="N12" s="292">
        <v>1953</v>
      </c>
      <c r="O12" s="292">
        <v>2115</v>
      </c>
      <c r="P12" s="452">
        <v>2481</v>
      </c>
    </row>
    <row r="13" spans="1:16" s="14" customFormat="1" ht="15" customHeight="1" x14ac:dyDescent="0.2">
      <c r="A13" s="128"/>
      <c r="B13" s="128" t="s">
        <v>536</v>
      </c>
      <c r="C13" s="128"/>
      <c r="D13" s="128" t="s">
        <v>537</v>
      </c>
      <c r="E13" s="181">
        <v>4972</v>
      </c>
      <c r="F13" s="239">
        <v>4563</v>
      </c>
      <c r="G13" s="181">
        <v>4840</v>
      </c>
      <c r="H13" s="181">
        <v>5368</v>
      </c>
      <c r="I13" s="292">
        <v>4896</v>
      </c>
      <c r="J13" s="292">
        <v>4517</v>
      </c>
      <c r="K13" s="292">
        <v>4564</v>
      </c>
      <c r="L13" s="292">
        <v>3768</v>
      </c>
      <c r="M13" s="292">
        <v>3212</v>
      </c>
      <c r="N13" s="292">
        <v>3059</v>
      </c>
      <c r="O13" s="292">
        <v>3086</v>
      </c>
      <c r="P13" s="452">
        <v>2812</v>
      </c>
    </row>
    <row r="14" spans="1:16" s="14" customFormat="1" ht="15" customHeight="1" x14ac:dyDescent="0.2">
      <c r="A14" s="128"/>
      <c r="B14" s="128" t="s">
        <v>538</v>
      </c>
      <c r="C14" s="128"/>
      <c r="D14" s="128" t="s">
        <v>539</v>
      </c>
      <c r="E14" s="180">
        <v>15204</v>
      </c>
      <c r="F14" s="239">
        <v>17708</v>
      </c>
      <c r="G14" s="180">
        <v>14759</v>
      </c>
      <c r="H14" s="180">
        <v>13721</v>
      </c>
      <c r="I14" s="291">
        <v>15658</v>
      </c>
      <c r="J14" s="291">
        <v>16432</v>
      </c>
      <c r="K14" s="291">
        <v>11432</v>
      </c>
      <c r="L14" s="291">
        <v>10034</v>
      </c>
      <c r="M14" s="291">
        <v>9553</v>
      </c>
      <c r="N14" s="291">
        <v>9490</v>
      </c>
      <c r="O14" s="291">
        <v>9482</v>
      </c>
      <c r="P14" s="453">
        <v>8618</v>
      </c>
    </row>
    <row r="15" spans="1:16" s="14" customFormat="1" ht="15" customHeight="1" x14ac:dyDescent="0.2">
      <c r="A15" s="57"/>
      <c r="B15" s="57" t="s">
        <v>228</v>
      </c>
      <c r="C15" s="57"/>
      <c r="D15" s="57" t="s">
        <v>202</v>
      </c>
      <c r="E15" s="280">
        <v>1432</v>
      </c>
      <c r="F15" s="281">
        <v>1706</v>
      </c>
      <c r="G15" s="280">
        <v>1892</v>
      </c>
      <c r="H15" s="280">
        <v>2246</v>
      </c>
      <c r="I15" s="293">
        <v>3396</v>
      </c>
      <c r="J15" s="293">
        <v>2117</v>
      </c>
      <c r="K15" s="293" t="s">
        <v>373</v>
      </c>
      <c r="L15" s="293" t="s">
        <v>373</v>
      </c>
      <c r="M15" s="293" t="s">
        <v>514</v>
      </c>
      <c r="N15" s="293" t="s">
        <v>438</v>
      </c>
      <c r="O15" s="293" t="s">
        <v>373</v>
      </c>
      <c r="P15" s="454" t="s">
        <v>373</v>
      </c>
    </row>
    <row r="16" spans="1:16" s="14" customFormat="1" ht="15" customHeight="1" x14ac:dyDescent="0.2">
      <c r="A16" s="133"/>
      <c r="B16" s="133" t="s">
        <v>52</v>
      </c>
      <c r="C16" s="133"/>
      <c r="D16" s="133" t="s">
        <v>294</v>
      </c>
      <c r="E16" s="282">
        <v>1776</v>
      </c>
      <c r="F16" s="283">
        <v>1928</v>
      </c>
      <c r="G16" s="282">
        <v>1996</v>
      </c>
      <c r="H16" s="282">
        <v>1205</v>
      </c>
      <c r="I16" s="294" t="s">
        <v>438</v>
      </c>
      <c r="J16" s="294" t="s">
        <v>441</v>
      </c>
      <c r="K16" s="294" t="s">
        <v>373</v>
      </c>
      <c r="L16" s="294" t="s">
        <v>373</v>
      </c>
      <c r="M16" s="294" t="s">
        <v>373</v>
      </c>
      <c r="N16" s="294" t="s">
        <v>438</v>
      </c>
      <c r="O16" s="294" t="s">
        <v>373</v>
      </c>
      <c r="P16" s="455" t="s">
        <v>373</v>
      </c>
    </row>
    <row r="17" spans="1:16" s="14" customFormat="1" ht="11.25" customHeight="1" x14ac:dyDescent="0.2">
      <c r="A17" s="27"/>
      <c r="B17" s="34" t="s">
        <v>620</v>
      </c>
      <c r="C17" s="27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56"/>
    </row>
    <row r="18" spans="1:16" s="14" customFormat="1" ht="11.25" customHeight="1" x14ac:dyDescent="0.2">
      <c r="A18" s="27"/>
      <c r="B18" s="34" t="s">
        <v>540</v>
      </c>
      <c r="C18" s="27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56"/>
    </row>
    <row r="19" spans="1:16" s="14" customFormat="1" ht="11.25" customHeight="1" x14ac:dyDescent="0.2">
      <c r="A19" s="27"/>
      <c r="B19" s="34" t="s">
        <v>612</v>
      </c>
      <c r="C19" s="27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456"/>
    </row>
    <row r="20" spans="1:16" s="14" customFormat="1" ht="9.75" customHeight="1" x14ac:dyDescent="0.2">
      <c r="A20" s="7"/>
      <c r="B20" s="7"/>
      <c r="C20" s="15"/>
      <c r="D20" s="35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12" t="s">
        <v>63</v>
      </c>
    </row>
    <row r="21" spans="1:16" s="14" customFormat="1" ht="15" customHeight="1" x14ac:dyDescent="0.2">
      <c r="A21" s="129" t="s">
        <v>352</v>
      </c>
      <c r="B21" s="129"/>
      <c r="C21" s="130"/>
      <c r="D21" s="131" t="s">
        <v>53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457"/>
    </row>
    <row r="22" spans="1:16" s="14" customFormat="1" ht="15" customHeight="1" x14ac:dyDescent="0.2">
      <c r="A22" s="128"/>
      <c r="B22" s="128" t="s">
        <v>54</v>
      </c>
      <c r="C22" s="128"/>
      <c r="D22" s="161" t="s">
        <v>287</v>
      </c>
      <c r="E22" s="227">
        <v>10131</v>
      </c>
      <c r="F22" s="240">
        <v>10953</v>
      </c>
      <c r="G22" s="240">
        <v>9299</v>
      </c>
      <c r="H22" s="240">
        <v>10267</v>
      </c>
      <c r="I22" s="295">
        <v>10631</v>
      </c>
      <c r="J22" s="295">
        <v>10936</v>
      </c>
      <c r="K22" s="292">
        <v>6047</v>
      </c>
      <c r="L22" s="292">
        <v>5767</v>
      </c>
      <c r="M22" s="292">
        <v>7859</v>
      </c>
      <c r="N22" s="292">
        <v>7907</v>
      </c>
      <c r="O22" s="292">
        <v>7527</v>
      </c>
      <c r="P22" s="452">
        <v>7207</v>
      </c>
    </row>
    <row r="23" spans="1:16" s="14" customFormat="1" ht="15" customHeight="1" x14ac:dyDescent="0.2">
      <c r="A23" s="128"/>
      <c r="B23" s="128" t="s">
        <v>56</v>
      </c>
      <c r="C23" s="128"/>
      <c r="D23" s="161" t="s">
        <v>289</v>
      </c>
      <c r="E23" s="181">
        <v>3536</v>
      </c>
      <c r="F23" s="239">
        <v>4373</v>
      </c>
      <c r="G23" s="239">
        <v>3115</v>
      </c>
      <c r="H23" s="239">
        <v>2610</v>
      </c>
      <c r="I23" s="296">
        <v>3225</v>
      </c>
      <c r="J23" s="296">
        <v>3611</v>
      </c>
      <c r="K23" s="365">
        <v>3670</v>
      </c>
      <c r="L23" s="365">
        <v>2482</v>
      </c>
      <c r="M23" s="293" t="s">
        <v>373</v>
      </c>
      <c r="N23" s="293" t="s">
        <v>438</v>
      </c>
      <c r="O23" s="293" t="s">
        <v>373</v>
      </c>
      <c r="P23" s="454" t="s">
        <v>373</v>
      </c>
    </row>
    <row r="24" spans="1:16" s="14" customFormat="1" ht="15" customHeight="1" x14ac:dyDescent="0.2">
      <c r="A24" s="128"/>
      <c r="B24" s="128" t="s">
        <v>55</v>
      </c>
      <c r="C24" s="128"/>
      <c r="D24" s="161" t="s">
        <v>288</v>
      </c>
      <c r="E24" s="181">
        <v>1056</v>
      </c>
      <c r="F24" s="239">
        <v>952</v>
      </c>
      <c r="G24" s="239">
        <v>865</v>
      </c>
      <c r="H24" s="239">
        <v>743</v>
      </c>
      <c r="I24" s="295">
        <v>796</v>
      </c>
      <c r="J24" s="295">
        <v>856</v>
      </c>
      <c r="K24" s="292">
        <v>719</v>
      </c>
      <c r="L24" s="292">
        <v>603</v>
      </c>
      <c r="M24" s="293">
        <v>528</v>
      </c>
      <c r="N24" s="293">
        <v>578</v>
      </c>
      <c r="O24" s="293">
        <v>707</v>
      </c>
      <c r="P24" s="454">
        <v>680</v>
      </c>
    </row>
    <row r="25" spans="1:16" s="14" customFormat="1" ht="15" customHeight="1" x14ac:dyDescent="0.2">
      <c r="A25" s="57"/>
      <c r="B25" s="57" t="s">
        <v>57</v>
      </c>
      <c r="C25" s="57"/>
      <c r="D25" s="383" t="s">
        <v>290</v>
      </c>
      <c r="E25" s="280">
        <v>1349</v>
      </c>
      <c r="F25" s="281">
        <v>803</v>
      </c>
      <c r="G25" s="280">
        <v>740</v>
      </c>
      <c r="H25" s="280">
        <v>948</v>
      </c>
      <c r="I25" s="293">
        <v>854</v>
      </c>
      <c r="J25" s="293">
        <v>957</v>
      </c>
      <c r="K25" s="293">
        <v>1044</v>
      </c>
      <c r="L25" s="293">
        <v>1161</v>
      </c>
      <c r="M25" s="293">
        <v>1282</v>
      </c>
      <c r="N25" s="293">
        <v>1275</v>
      </c>
      <c r="O25" s="511">
        <v>1621</v>
      </c>
      <c r="P25" s="454">
        <v>1534</v>
      </c>
    </row>
    <row r="26" spans="1:16" s="14" customFormat="1" ht="15" customHeight="1" x14ac:dyDescent="0.2">
      <c r="A26" s="133"/>
      <c r="B26" s="133" t="s">
        <v>554</v>
      </c>
      <c r="C26" s="133"/>
      <c r="D26" s="384" t="s">
        <v>555</v>
      </c>
      <c r="E26" s="182">
        <v>672</v>
      </c>
      <c r="F26" s="182">
        <v>680</v>
      </c>
      <c r="G26" s="182">
        <v>645</v>
      </c>
      <c r="H26" s="182">
        <v>977</v>
      </c>
      <c r="I26" s="294">
        <v>980</v>
      </c>
      <c r="J26" s="294">
        <v>1034</v>
      </c>
      <c r="K26" s="294">
        <v>1139</v>
      </c>
      <c r="L26" s="294">
        <v>1358</v>
      </c>
      <c r="M26" s="294">
        <v>1312</v>
      </c>
      <c r="N26" s="294">
        <v>1412</v>
      </c>
      <c r="O26" s="294">
        <v>1523</v>
      </c>
      <c r="P26" s="455">
        <v>1767</v>
      </c>
    </row>
    <row r="27" spans="1:16" s="14" customFormat="1" ht="12.75" customHeight="1" x14ac:dyDescent="0.2">
      <c r="B27" s="398" t="s">
        <v>613</v>
      </c>
      <c r="D27" s="2"/>
    </row>
    <row r="28" spans="1:16" s="14" customFormat="1" ht="9.75" hidden="1" customHeight="1" x14ac:dyDescent="0.2">
      <c r="A28" s="7"/>
      <c r="B28" s="7"/>
      <c r="C28" s="15"/>
      <c r="D28" s="35"/>
      <c r="E28" s="43"/>
      <c r="F28" s="43"/>
      <c r="G28" s="43"/>
      <c r="H28" s="43"/>
      <c r="I28" s="43"/>
      <c r="J28" s="43" t="s">
        <v>63</v>
      </c>
      <c r="K28" s="43"/>
      <c r="L28" s="43"/>
      <c r="M28" s="43"/>
      <c r="N28" s="43"/>
    </row>
    <row r="29" spans="1:16" s="14" customFormat="1" ht="15" hidden="1" customHeight="1" x14ac:dyDescent="0.2">
      <c r="A29" s="129" t="s">
        <v>351</v>
      </c>
      <c r="B29" s="129"/>
      <c r="C29" s="130"/>
      <c r="D29" s="112" t="s">
        <v>353</v>
      </c>
      <c r="E29" s="131"/>
      <c r="F29" s="131"/>
      <c r="G29" s="131"/>
      <c r="H29" s="131"/>
      <c r="I29" s="131"/>
      <c r="J29" s="132"/>
      <c r="K29" s="351"/>
      <c r="L29" s="351"/>
      <c r="M29" s="351"/>
      <c r="N29" s="351"/>
    </row>
    <row r="30" spans="1:16" s="14" customFormat="1" ht="15" hidden="1" customHeight="1" x14ac:dyDescent="0.2">
      <c r="A30" s="57"/>
      <c r="B30" s="57" t="s">
        <v>358</v>
      </c>
      <c r="C30" s="57"/>
      <c r="D30" s="220" t="s">
        <v>366</v>
      </c>
      <c r="E30" s="227">
        <v>23395</v>
      </c>
      <c r="F30" s="240">
        <v>25868</v>
      </c>
      <c r="G30" s="240">
        <v>23492</v>
      </c>
      <c r="H30" s="227">
        <v>22537</v>
      </c>
      <c r="I30" s="293">
        <v>23901</v>
      </c>
      <c r="J30" s="270"/>
      <c r="K30" s="271"/>
      <c r="L30" s="271"/>
      <c r="M30" s="271"/>
      <c r="N30" s="271"/>
      <c r="O30" s="79"/>
      <c r="P30" s="79"/>
    </row>
    <row r="31" spans="1:16" s="14" customFormat="1" ht="15" hidden="1" customHeight="1" x14ac:dyDescent="0.2">
      <c r="A31" s="7"/>
      <c r="B31" s="7"/>
      <c r="C31" s="7" t="s">
        <v>354</v>
      </c>
      <c r="D31" s="221" t="s">
        <v>361</v>
      </c>
      <c r="E31" s="217">
        <v>11625</v>
      </c>
      <c r="F31" s="78">
        <v>12769</v>
      </c>
      <c r="G31" s="78">
        <v>13480</v>
      </c>
      <c r="H31" s="217">
        <v>13497</v>
      </c>
      <c r="I31" s="297">
        <v>13451</v>
      </c>
      <c r="J31" s="271"/>
      <c r="K31" s="271"/>
      <c r="L31" s="271"/>
      <c r="M31" s="271"/>
      <c r="N31" s="271"/>
      <c r="O31" s="79"/>
      <c r="P31" s="79"/>
    </row>
    <row r="32" spans="1:16" s="14" customFormat="1" ht="15" hidden="1" customHeight="1" x14ac:dyDescent="0.2">
      <c r="A32" s="7"/>
      <c r="B32" s="7"/>
      <c r="C32" s="7" t="s">
        <v>355</v>
      </c>
      <c r="D32" s="221" t="s">
        <v>362</v>
      </c>
      <c r="E32" s="217">
        <v>10869</v>
      </c>
      <c r="F32" s="78">
        <v>12188</v>
      </c>
      <c r="G32" s="78">
        <v>9024</v>
      </c>
      <c r="H32" s="217">
        <v>8152</v>
      </c>
      <c r="I32" s="297">
        <v>9800</v>
      </c>
      <c r="J32" s="271"/>
      <c r="K32" s="271"/>
      <c r="L32" s="271"/>
      <c r="M32" s="271"/>
      <c r="N32" s="271"/>
      <c r="O32" s="79"/>
      <c r="P32" s="79"/>
    </row>
    <row r="33" spans="1:19" s="14" customFormat="1" ht="15" hidden="1" customHeight="1" x14ac:dyDescent="0.2">
      <c r="A33" s="23"/>
      <c r="B33" s="23"/>
      <c r="C33" s="23" t="s">
        <v>357</v>
      </c>
      <c r="D33" s="222" t="s">
        <v>367</v>
      </c>
      <c r="E33" s="216">
        <v>900</v>
      </c>
      <c r="F33" s="241">
        <v>910</v>
      </c>
      <c r="G33" s="241">
        <v>987</v>
      </c>
      <c r="H33" s="216">
        <v>887</v>
      </c>
      <c r="I33" s="298">
        <v>649</v>
      </c>
      <c r="J33" s="273"/>
      <c r="K33" s="271"/>
      <c r="L33" s="271"/>
      <c r="M33" s="271"/>
      <c r="N33" s="271"/>
      <c r="O33" s="79"/>
      <c r="P33" s="79"/>
    </row>
    <row r="34" spans="1:19" s="14" customFormat="1" ht="15" hidden="1" customHeight="1" x14ac:dyDescent="0.2">
      <c r="A34" s="57"/>
      <c r="B34" s="57" t="s">
        <v>359</v>
      </c>
      <c r="C34" s="57"/>
      <c r="D34" s="220" t="s">
        <v>363</v>
      </c>
      <c r="E34" s="215">
        <v>5895</v>
      </c>
      <c r="F34" s="242">
        <v>6631</v>
      </c>
      <c r="G34" s="242">
        <v>6992</v>
      </c>
      <c r="H34" s="215">
        <v>7254</v>
      </c>
      <c r="I34" s="297">
        <v>7122</v>
      </c>
      <c r="J34" s="271"/>
      <c r="K34" s="271"/>
      <c r="L34" s="271"/>
      <c r="M34" s="271"/>
      <c r="N34" s="271"/>
      <c r="O34" s="79"/>
      <c r="P34" s="79"/>
    </row>
    <row r="35" spans="1:19" s="14" customFormat="1" ht="15" hidden="1" customHeight="1" x14ac:dyDescent="0.2">
      <c r="A35" s="7"/>
      <c r="B35" s="7"/>
      <c r="C35" s="7" t="s">
        <v>356</v>
      </c>
      <c r="D35" s="221" t="s">
        <v>364</v>
      </c>
      <c r="E35" s="217">
        <v>5627</v>
      </c>
      <c r="F35" s="78">
        <v>6337</v>
      </c>
      <c r="G35" s="78">
        <v>6766</v>
      </c>
      <c r="H35" s="217">
        <v>7187</v>
      </c>
      <c r="I35" s="297">
        <v>7081</v>
      </c>
      <c r="J35" s="271"/>
      <c r="K35" s="271"/>
      <c r="L35" s="271"/>
      <c r="M35" s="271"/>
      <c r="N35" s="271"/>
      <c r="O35" s="79"/>
      <c r="P35" s="79"/>
    </row>
    <row r="36" spans="1:19" s="14" customFormat="1" ht="15" hidden="1" customHeight="1" x14ac:dyDescent="0.2">
      <c r="A36" s="218"/>
      <c r="B36" s="218"/>
      <c r="C36" s="218" t="s">
        <v>360</v>
      </c>
      <c r="D36" s="223" t="s">
        <v>365</v>
      </c>
      <c r="E36" s="219">
        <v>267</v>
      </c>
      <c r="F36" s="243">
        <v>294</v>
      </c>
      <c r="G36" s="243">
        <v>225</v>
      </c>
      <c r="H36" s="219">
        <v>67</v>
      </c>
      <c r="I36" s="299">
        <v>41</v>
      </c>
      <c r="J36" s="272"/>
      <c r="K36" s="271"/>
      <c r="L36" s="271"/>
      <c r="M36" s="271"/>
      <c r="N36" s="271"/>
      <c r="O36" s="79"/>
      <c r="P36" s="79"/>
    </row>
    <row r="37" spans="1:19" s="14" customFormat="1" ht="12.75" customHeight="1" x14ac:dyDescent="0.2">
      <c r="B37" s="34"/>
      <c r="D37" s="2"/>
    </row>
    <row r="38" spans="1:19" s="14" customFormat="1" ht="12.75" customHeight="1" x14ac:dyDescent="0.2">
      <c r="D38" s="2"/>
    </row>
    <row r="39" spans="1:19" s="14" customFormat="1" ht="12.75" customHeight="1" x14ac:dyDescent="0.2">
      <c r="D39" s="2"/>
    </row>
    <row r="40" spans="1:19" s="14" customFormat="1" ht="12.75" customHeight="1" x14ac:dyDescent="0.2">
      <c r="D40" s="2"/>
    </row>
    <row r="41" spans="1:19" s="14" customFormat="1" ht="12.75" customHeight="1" x14ac:dyDescent="0.2">
      <c r="D41" s="2"/>
    </row>
    <row r="42" spans="1:19" s="14" customFormat="1" ht="12.75" customHeight="1" x14ac:dyDescent="0.2">
      <c r="D42" s="2"/>
    </row>
    <row r="43" spans="1:19" s="14" customFormat="1" ht="12.75" customHeight="1" x14ac:dyDescent="0.2">
      <c r="D43" s="2"/>
    </row>
    <row r="44" spans="1:19" s="25" customFormat="1" ht="12.75" customHeight="1" x14ac:dyDescent="0.2">
      <c r="D44" s="6"/>
    </row>
    <row r="45" spans="1:19" s="25" customFormat="1" ht="12.75" customHeight="1" x14ac:dyDescent="0.2">
      <c r="D45" s="6"/>
    </row>
    <row r="46" spans="1:19" s="25" customFormat="1" ht="12.75" customHeight="1" x14ac:dyDescent="0.2">
      <c r="D46" s="6"/>
    </row>
    <row r="47" spans="1:19" s="25" customFormat="1" ht="12.75" customHeight="1" x14ac:dyDescent="0.2">
      <c r="D47" s="6"/>
      <c r="S47" s="24"/>
    </row>
    <row r="48" spans="1:19" s="25" customFormat="1" ht="10.8" x14ac:dyDescent="0.2">
      <c r="D48" s="6"/>
    </row>
    <row r="50" spans="4:4" x14ac:dyDescent="0.2">
      <c r="D50" s="8"/>
    </row>
    <row r="51" spans="4:4" x14ac:dyDescent="0.2">
      <c r="D51" s="8"/>
    </row>
    <row r="52" spans="4:4" x14ac:dyDescent="0.2">
      <c r="D52" s="8"/>
    </row>
    <row r="53" spans="4:4" x14ac:dyDescent="0.2">
      <c r="D53" s="8"/>
    </row>
    <row r="54" spans="4:4" x14ac:dyDescent="0.2">
      <c r="D54" s="8"/>
    </row>
  </sheetData>
  <phoneticPr fontId="2"/>
  <pageMargins left="0.31496062992125984" right="0.11811023622047245" top="0.98425196850393704" bottom="0.51181102362204722" header="0.51181102362204722" footer="0.51181102362204722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S68"/>
  <sheetViews>
    <sheetView showGridLines="0" view="pageBreakPreview" zoomScaleNormal="115" zoomScaleSheetLayoutView="100" workbookViewId="0">
      <pane xSplit="3" topLeftCell="E1" activePane="topRight" state="frozen"/>
      <selection activeCell="B1" sqref="B1"/>
      <selection pane="topRight" activeCell="O57" sqref="O57"/>
    </sheetView>
  </sheetViews>
  <sheetFormatPr defaultColWidth="9" defaultRowHeight="13.2" x14ac:dyDescent="0.2"/>
  <cols>
    <col min="1" max="1" width="1" style="8" customWidth="1"/>
    <col min="2" max="2" width="20.6640625" style="8" customWidth="1"/>
    <col min="3" max="3" width="33" style="8" customWidth="1"/>
    <col min="4" max="4" width="10.6640625" style="8" hidden="1" customWidth="1"/>
    <col min="5" max="15" width="10.6640625" style="8" customWidth="1"/>
    <col min="16" max="16384" width="9" style="8"/>
  </cols>
  <sheetData>
    <row r="1" spans="1:15" ht="13.5" customHeight="1" x14ac:dyDescent="0.2"/>
    <row r="2" spans="1:15" ht="22.5" customHeight="1" x14ac:dyDescent="0.2">
      <c r="A2" s="99"/>
      <c r="B2" s="26" t="s">
        <v>269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2.5" customHeight="1" x14ac:dyDescent="0.2">
      <c r="A3" s="28"/>
      <c r="B3" s="11" t="s">
        <v>285</v>
      </c>
      <c r="C3" s="28"/>
      <c r="D3" s="28"/>
      <c r="E3" s="28"/>
      <c r="F3" s="28"/>
      <c r="G3" s="257"/>
      <c r="H3" s="257"/>
      <c r="I3" s="257"/>
      <c r="J3" s="257"/>
      <c r="K3" s="257"/>
      <c r="L3" s="257"/>
      <c r="M3" s="257"/>
    </row>
    <row r="4" spans="1:15" s="14" customFormat="1" ht="18" customHeight="1" x14ac:dyDescent="0.2">
      <c r="A4" s="27"/>
      <c r="B4" s="22"/>
      <c r="C4" s="7"/>
      <c r="D4" s="43"/>
      <c r="E4" s="43"/>
      <c r="F4" s="43"/>
      <c r="G4" s="43"/>
      <c r="H4" s="43"/>
      <c r="J4" s="43"/>
      <c r="K4" s="43"/>
      <c r="N4" s="43"/>
      <c r="O4" s="43" t="s">
        <v>63</v>
      </c>
    </row>
    <row r="5" spans="1:15" s="14" customFormat="1" ht="9.6" x14ac:dyDescent="0.2">
      <c r="A5" s="27"/>
      <c r="B5" s="27"/>
      <c r="C5" s="27"/>
      <c r="D5" s="228">
        <v>2013</v>
      </c>
      <c r="E5" s="496">
        <v>2014</v>
      </c>
      <c r="F5" s="496">
        <v>2015</v>
      </c>
      <c r="G5" s="496">
        <v>2016</v>
      </c>
      <c r="H5" s="496">
        <v>2017</v>
      </c>
      <c r="I5" s="496">
        <v>2018</v>
      </c>
      <c r="J5" s="496">
        <v>2019</v>
      </c>
      <c r="K5" s="496">
        <v>2020</v>
      </c>
      <c r="L5" s="496">
        <v>2021</v>
      </c>
      <c r="M5" s="496">
        <v>2022</v>
      </c>
      <c r="N5" s="496">
        <v>2023</v>
      </c>
      <c r="O5" s="497">
        <v>2024</v>
      </c>
    </row>
    <row r="6" spans="1:15" s="14" customFormat="1" ht="9.6" x14ac:dyDescent="0.2">
      <c r="A6" s="27"/>
      <c r="B6" s="27"/>
      <c r="C6" s="27"/>
      <c r="D6" s="228" t="s">
        <v>635</v>
      </c>
      <c r="E6" s="228" t="s">
        <v>636</v>
      </c>
      <c r="F6" s="498" t="s">
        <v>628</v>
      </c>
      <c r="G6" s="498" t="s">
        <v>629</v>
      </c>
      <c r="H6" s="498" t="s">
        <v>630</v>
      </c>
      <c r="I6" s="498" t="s">
        <v>631</v>
      </c>
      <c r="J6" s="498" t="s">
        <v>632</v>
      </c>
      <c r="K6" s="498" t="s">
        <v>633</v>
      </c>
      <c r="L6" s="498" t="s">
        <v>634</v>
      </c>
      <c r="M6" s="498" t="s">
        <v>627</v>
      </c>
      <c r="N6" s="498" t="s">
        <v>626</v>
      </c>
      <c r="O6" s="499" t="s">
        <v>625</v>
      </c>
    </row>
    <row r="7" spans="1:15" s="14" customFormat="1" ht="15" customHeight="1" x14ac:dyDescent="0.2">
      <c r="A7" s="513" t="s">
        <v>175</v>
      </c>
      <c r="B7" s="513"/>
      <c r="C7" s="68" t="s">
        <v>105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408"/>
    </row>
    <row r="8" spans="1:15" s="14" customFormat="1" ht="15" customHeight="1" x14ac:dyDescent="0.2">
      <c r="A8" s="31"/>
      <c r="B8" s="31" t="s">
        <v>407</v>
      </c>
      <c r="C8" s="146" t="s">
        <v>456</v>
      </c>
      <c r="D8" s="69">
        <v>2746</v>
      </c>
      <c r="E8" s="69">
        <v>3258</v>
      </c>
      <c r="F8" s="69">
        <v>-5115</v>
      </c>
      <c r="G8" s="69">
        <v>-5395</v>
      </c>
      <c r="H8" s="69">
        <v>2691</v>
      </c>
      <c r="I8" s="69">
        <v>5717</v>
      </c>
      <c r="J8" s="69">
        <v>2331</v>
      </c>
      <c r="K8" s="70">
        <v>1432</v>
      </c>
      <c r="L8" s="70">
        <v>2984</v>
      </c>
      <c r="M8" s="70">
        <v>2920</v>
      </c>
      <c r="N8" s="70">
        <v>1896</v>
      </c>
      <c r="O8" s="414">
        <v>983</v>
      </c>
    </row>
    <row r="9" spans="1:15" s="14" customFormat="1" ht="15" customHeight="1" x14ac:dyDescent="0.2">
      <c r="A9" s="31"/>
      <c r="B9" s="31" t="s">
        <v>167</v>
      </c>
      <c r="C9" s="146" t="s">
        <v>457</v>
      </c>
      <c r="D9" s="69">
        <v>2160</v>
      </c>
      <c r="E9" s="69">
        <v>2351</v>
      </c>
      <c r="F9" s="69">
        <v>2738</v>
      </c>
      <c r="G9" s="69">
        <v>2899</v>
      </c>
      <c r="H9" s="69">
        <v>2739</v>
      </c>
      <c r="I9" s="69">
        <v>2099</v>
      </c>
      <c r="J9" s="69">
        <v>1888</v>
      </c>
      <c r="K9" s="70">
        <v>1757</v>
      </c>
      <c r="L9" s="70">
        <v>1518</v>
      </c>
      <c r="M9" s="70">
        <v>1167</v>
      </c>
      <c r="N9" s="70">
        <v>736</v>
      </c>
      <c r="O9" s="414">
        <v>677</v>
      </c>
    </row>
    <row r="10" spans="1:15" s="14" customFormat="1" ht="15" customHeight="1" x14ac:dyDescent="0.2">
      <c r="A10" s="31"/>
      <c r="B10" s="31" t="s">
        <v>522</v>
      </c>
      <c r="C10" s="31" t="s">
        <v>523</v>
      </c>
      <c r="D10" s="71" t="s">
        <v>291</v>
      </c>
      <c r="E10" s="71" t="s">
        <v>291</v>
      </c>
      <c r="F10" s="71" t="s">
        <v>291</v>
      </c>
      <c r="G10" s="71" t="s">
        <v>291</v>
      </c>
      <c r="H10" s="71" t="s">
        <v>291</v>
      </c>
      <c r="I10" s="71" t="s">
        <v>291</v>
      </c>
      <c r="J10" s="71" t="s">
        <v>291</v>
      </c>
      <c r="K10" s="70" t="s">
        <v>291</v>
      </c>
      <c r="L10" s="70" t="s">
        <v>291</v>
      </c>
      <c r="M10" s="70" t="s">
        <v>291</v>
      </c>
      <c r="N10" s="70" t="s">
        <v>291</v>
      </c>
      <c r="O10" s="414" t="s">
        <v>291</v>
      </c>
    </row>
    <row r="11" spans="1:15" s="14" customFormat="1" ht="15" customHeight="1" x14ac:dyDescent="0.2">
      <c r="A11" s="31"/>
      <c r="B11" s="31" t="s">
        <v>381</v>
      </c>
      <c r="C11" s="146" t="s">
        <v>458</v>
      </c>
      <c r="D11" s="148" t="s">
        <v>291</v>
      </c>
      <c r="E11" s="147">
        <v>85</v>
      </c>
      <c r="F11" s="69">
        <v>86</v>
      </c>
      <c r="G11" s="69">
        <v>87</v>
      </c>
      <c r="H11" s="69">
        <v>87</v>
      </c>
      <c r="I11" s="69">
        <v>87</v>
      </c>
      <c r="J11" s="69">
        <v>87</v>
      </c>
      <c r="K11" s="70">
        <v>87</v>
      </c>
      <c r="L11" s="70">
        <v>87</v>
      </c>
      <c r="M11" s="70">
        <v>87</v>
      </c>
      <c r="N11" s="70">
        <v>87</v>
      </c>
      <c r="O11" s="414">
        <v>1</v>
      </c>
    </row>
    <row r="12" spans="1:15" s="14" customFormat="1" ht="15" customHeight="1" x14ac:dyDescent="0.2">
      <c r="A12" s="31"/>
      <c r="B12" s="31" t="s">
        <v>459</v>
      </c>
      <c r="C12" s="146" t="s">
        <v>460</v>
      </c>
      <c r="D12" s="69" t="s">
        <v>291</v>
      </c>
      <c r="E12" s="147">
        <v>85</v>
      </c>
      <c r="F12" s="147">
        <v>1034</v>
      </c>
      <c r="G12" s="147">
        <v>1254</v>
      </c>
      <c r="H12" s="147">
        <v>336</v>
      </c>
      <c r="I12" s="147" t="s">
        <v>293</v>
      </c>
      <c r="J12" s="147" t="s">
        <v>373</v>
      </c>
      <c r="K12" s="70">
        <v>1631</v>
      </c>
      <c r="L12" s="70">
        <v>18</v>
      </c>
      <c r="M12" s="70" t="s">
        <v>291</v>
      </c>
      <c r="N12" s="70" t="s">
        <v>291</v>
      </c>
      <c r="O12" s="414">
        <v>87</v>
      </c>
    </row>
    <row r="13" spans="1:15" s="14" customFormat="1" ht="15" customHeight="1" x14ac:dyDescent="0.2">
      <c r="A13" s="31"/>
      <c r="B13" s="31" t="s">
        <v>614</v>
      </c>
      <c r="C13" s="146" t="s">
        <v>615</v>
      </c>
      <c r="D13" s="69" t="s">
        <v>291</v>
      </c>
      <c r="E13" s="69" t="s">
        <v>291</v>
      </c>
      <c r="F13" s="69" t="s">
        <v>291</v>
      </c>
      <c r="G13" s="69" t="s">
        <v>291</v>
      </c>
      <c r="H13" s="69" t="s">
        <v>291</v>
      </c>
      <c r="I13" s="69" t="s">
        <v>291</v>
      </c>
      <c r="J13" s="69" t="s">
        <v>291</v>
      </c>
      <c r="K13" s="69" t="s">
        <v>291</v>
      </c>
      <c r="L13" s="69" t="s">
        <v>291</v>
      </c>
      <c r="M13" s="69" t="s">
        <v>291</v>
      </c>
      <c r="N13" s="70">
        <v>305</v>
      </c>
      <c r="O13" s="414" t="s">
        <v>291</v>
      </c>
    </row>
    <row r="14" spans="1:15" s="14" customFormat="1" ht="15" customHeight="1" x14ac:dyDescent="0.2">
      <c r="A14" s="31"/>
      <c r="B14" s="31" t="s">
        <v>500</v>
      </c>
      <c r="C14" s="146" t="s">
        <v>499</v>
      </c>
      <c r="D14" s="148" t="s">
        <v>291</v>
      </c>
      <c r="E14" s="148" t="s">
        <v>291</v>
      </c>
      <c r="F14" s="148" t="s">
        <v>291</v>
      </c>
      <c r="G14" s="148" t="s">
        <v>291</v>
      </c>
      <c r="H14" s="148" t="s">
        <v>291</v>
      </c>
      <c r="I14" s="147">
        <v>264</v>
      </c>
      <c r="J14" s="147" t="s">
        <v>373</v>
      </c>
      <c r="K14" s="70" t="s">
        <v>373</v>
      </c>
      <c r="L14" s="70" t="s">
        <v>514</v>
      </c>
      <c r="M14" s="70" t="s">
        <v>291</v>
      </c>
      <c r="N14" s="70" t="s">
        <v>291</v>
      </c>
      <c r="O14" s="414" t="s">
        <v>291</v>
      </c>
    </row>
    <row r="15" spans="1:15" s="14" customFormat="1" ht="15" customHeight="1" x14ac:dyDescent="0.2">
      <c r="A15" s="31"/>
      <c r="B15" s="31" t="s">
        <v>408</v>
      </c>
      <c r="C15" s="146" t="s">
        <v>461</v>
      </c>
      <c r="D15" s="148" t="s">
        <v>291</v>
      </c>
      <c r="E15" s="148" t="s">
        <v>291</v>
      </c>
      <c r="F15" s="148" t="s">
        <v>291</v>
      </c>
      <c r="G15" s="147">
        <v>19</v>
      </c>
      <c r="H15" s="147" t="s">
        <v>291</v>
      </c>
      <c r="I15" s="147">
        <v>-1674</v>
      </c>
      <c r="J15" s="147" t="s">
        <v>373</v>
      </c>
      <c r="K15" s="70" t="s">
        <v>373</v>
      </c>
      <c r="L15" s="70" t="s">
        <v>373</v>
      </c>
      <c r="M15" s="70" t="s">
        <v>291</v>
      </c>
      <c r="N15" s="70" t="s">
        <v>291</v>
      </c>
      <c r="O15" s="414" t="s">
        <v>291</v>
      </c>
    </row>
    <row r="16" spans="1:15" s="14" customFormat="1" ht="15" customHeight="1" x14ac:dyDescent="0.2">
      <c r="A16" s="31"/>
      <c r="B16" s="31" t="s">
        <v>462</v>
      </c>
      <c r="C16" s="146" t="s">
        <v>463</v>
      </c>
      <c r="D16" s="69" t="s">
        <v>292</v>
      </c>
      <c r="E16" s="69" t="s">
        <v>292</v>
      </c>
      <c r="F16" s="69">
        <v>0</v>
      </c>
      <c r="G16" s="69">
        <v>8</v>
      </c>
      <c r="H16" s="69">
        <v>29</v>
      </c>
      <c r="I16" s="69">
        <v>19</v>
      </c>
      <c r="J16" s="69">
        <v>63</v>
      </c>
      <c r="K16" s="70">
        <v>-120</v>
      </c>
      <c r="L16" s="70">
        <v>-0.02</v>
      </c>
      <c r="M16" s="70">
        <v>0.04</v>
      </c>
      <c r="N16" s="70">
        <v>0.04</v>
      </c>
      <c r="O16" s="414">
        <v>-0.01</v>
      </c>
    </row>
    <row r="17" spans="1:15" s="14" customFormat="1" ht="15" customHeight="1" x14ac:dyDescent="0.2">
      <c r="A17" s="31"/>
      <c r="B17" s="31" t="s">
        <v>464</v>
      </c>
      <c r="C17" s="146" t="s">
        <v>465</v>
      </c>
      <c r="D17" s="69">
        <v>-51</v>
      </c>
      <c r="E17" s="69">
        <v>243</v>
      </c>
      <c r="F17" s="69">
        <v>-429</v>
      </c>
      <c r="G17" s="69">
        <v>301</v>
      </c>
      <c r="H17" s="69">
        <v>108</v>
      </c>
      <c r="I17" s="69">
        <v>45</v>
      </c>
      <c r="J17" s="69">
        <v>-2</v>
      </c>
      <c r="K17" s="70">
        <v>-360</v>
      </c>
      <c r="L17" s="70">
        <v>-29</v>
      </c>
      <c r="M17" s="70">
        <v>51</v>
      </c>
      <c r="N17" s="70">
        <v>113</v>
      </c>
      <c r="O17" s="414">
        <v>-157</v>
      </c>
    </row>
    <row r="18" spans="1:15" s="14" customFormat="1" ht="15" customHeight="1" x14ac:dyDescent="0.2">
      <c r="A18" s="31"/>
      <c r="B18" s="31" t="s">
        <v>466</v>
      </c>
      <c r="C18" s="146" t="s">
        <v>467</v>
      </c>
      <c r="D18" s="69" t="s">
        <v>291</v>
      </c>
      <c r="E18" s="69" t="s">
        <v>291</v>
      </c>
      <c r="F18" s="69">
        <v>2</v>
      </c>
      <c r="G18" s="69">
        <v>-2</v>
      </c>
      <c r="H18" s="69">
        <v>15</v>
      </c>
      <c r="I18" s="69">
        <v>20</v>
      </c>
      <c r="J18" s="69">
        <v>-35</v>
      </c>
      <c r="K18" s="70" t="s">
        <v>293</v>
      </c>
      <c r="L18" s="70" t="s">
        <v>293</v>
      </c>
      <c r="M18" s="70" t="s">
        <v>291</v>
      </c>
      <c r="N18" s="70" t="s">
        <v>293</v>
      </c>
      <c r="O18" s="414">
        <v>737</v>
      </c>
    </row>
    <row r="19" spans="1:15" s="14" customFormat="1" ht="15" customHeight="1" x14ac:dyDescent="0.2">
      <c r="A19" s="31"/>
      <c r="B19" s="31" t="s">
        <v>525</v>
      </c>
      <c r="C19" s="31" t="s">
        <v>524</v>
      </c>
      <c r="D19" s="148" t="s">
        <v>291</v>
      </c>
      <c r="E19" s="71" t="s">
        <v>291</v>
      </c>
      <c r="F19" s="148" t="s">
        <v>291</v>
      </c>
      <c r="G19" s="148" t="s">
        <v>291</v>
      </c>
      <c r="H19" s="71" t="s">
        <v>291</v>
      </c>
      <c r="I19" s="148" t="s">
        <v>291</v>
      </c>
      <c r="J19" s="148" t="s">
        <v>291</v>
      </c>
      <c r="K19" s="70">
        <v>438</v>
      </c>
      <c r="L19" s="70">
        <v>-363</v>
      </c>
      <c r="M19" s="70">
        <v>-75</v>
      </c>
      <c r="N19" s="70" t="s">
        <v>293</v>
      </c>
      <c r="O19" s="414" t="s">
        <v>293</v>
      </c>
    </row>
    <row r="20" spans="1:15" s="14" customFormat="1" ht="15" customHeight="1" x14ac:dyDescent="0.2">
      <c r="A20" s="31"/>
      <c r="B20" s="31" t="s">
        <v>410</v>
      </c>
      <c r="C20" s="146" t="s">
        <v>468</v>
      </c>
      <c r="D20" s="69" t="s">
        <v>291</v>
      </c>
      <c r="E20" s="69" t="s">
        <v>291</v>
      </c>
      <c r="F20" s="69" t="s">
        <v>291</v>
      </c>
      <c r="G20" s="69">
        <v>503</v>
      </c>
      <c r="H20" s="69">
        <v>419</v>
      </c>
      <c r="I20" s="69">
        <v>-923</v>
      </c>
      <c r="J20" s="69" t="s">
        <v>293</v>
      </c>
      <c r="K20" s="70" t="s">
        <v>293</v>
      </c>
      <c r="L20" s="70" t="s">
        <v>293</v>
      </c>
      <c r="M20" s="70" t="s">
        <v>291</v>
      </c>
      <c r="N20" s="70" t="s">
        <v>293</v>
      </c>
      <c r="O20" s="414" t="s">
        <v>293</v>
      </c>
    </row>
    <row r="21" spans="1:15" s="14" customFormat="1" ht="15" customHeight="1" x14ac:dyDescent="0.2">
      <c r="A21" s="31"/>
      <c r="B21" s="31" t="s">
        <v>469</v>
      </c>
      <c r="C21" s="146" t="s">
        <v>480</v>
      </c>
      <c r="D21" s="69" t="s">
        <v>291</v>
      </c>
      <c r="E21" s="69" t="s">
        <v>291</v>
      </c>
      <c r="F21" s="69">
        <v>5876</v>
      </c>
      <c r="G21" s="69">
        <v>-4698</v>
      </c>
      <c r="H21" s="69">
        <v>-1177</v>
      </c>
      <c r="I21" s="69" t="s">
        <v>293</v>
      </c>
      <c r="J21" s="69" t="s">
        <v>293</v>
      </c>
      <c r="K21" s="70" t="s">
        <v>293</v>
      </c>
      <c r="L21" s="70" t="s">
        <v>293</v>
      </c>
      <c r="M21" s="70" t="s">
        <v>291</v>
      </c>
      <c r="N21" s="70" t="s">
        <v>293</v>
      </c>
      <c r="O21" s="414" t="s">
        <v>293</v>
      </c>
    </row>
    <row r="22" spans="1:15" s="14" customFormat="1" ht="15" customHeight="1" x14ac:dyDescent="0.2">
      <c r="A22" s="31"/>
      <c r="B22" s="31" t="s">
        <v>409</v>
      </c>
      <c r="C22" s="146" t="s">
        <v>470</v>
      </c>
      <c r="D22" s="69" t="s">
        <v>291</v>
      </c>
      <c r="E22" s="69" t="s">
        <v>291</v>
      </c>
      <c r="F22" s="69" t="s">
        <v>291</v>
      </c>
      <c r="G22" s="69">
        <v>6646</v>
      </c>
      <c r="H22" s="69" t="s">
        <v>291</v>
      </c>
      <c r="I22" s="69" t="s">
        <v>293</v>
      </c>
      <c r="J22" s="69" t="s">
        <v>293</v>
      </c>
      <c r="K22" s="70" t="s">
        <v>293</v>
      </c>
      <c r="L22" s="70" t="s">
        <v>293</v>
      </c>
      <c r="M22" s="70" t="s">
        <v>291</v>
      </c>
      <c r="N22" s="70" t="s">
        <v>293</v>
      </c>
      <c r="O22" s="414" t="s">
        <v>293</v>
      </c>
    </row>
    <row r="23" spans="1:15" s="14" customFormat="1" ht="15" customHeight="1" x14ac:dyDescent="0.2">
      <c r="A23" s="31"/>
      <c r="B23" s="31" t="s">
        <v>411</v>
      </c>
      <c r="C23" s="146" t="s">
        <v>471</v>
      </c>
      <c r="D23" s="69" t="s">
        <v>291</v>
      </c>
      <c r="E23" s="69" t="s">
        <v>291</v>
      </c>
      <c r="F23" s="69" t="s">
        <v>291</v>
      </c>
      <c r="G23" s="69">
        <v>392</v>
      </c>
      <c r="H23" s="69" t="s">
        <v>291</v>
      </c>
      <c r="I23" s="69" t="s">
        <v>293</v>
      </c>
      <c r="J23" s="69" t="s">
        <v>293</v>
      </c>
      <c r="K23" s="70" t="s">
        <v>293</v>
      </c>
      <c r="L23" s="70" t="s">
        <v>293</v>
      </c>
      <c r="M23" s="70" t="s">
        <v>291</v>
      </c>
      <c r="N23" s="70" t="s">
        <v>293</v>
      </c>
      <c r="O23" s="414" t="s">
        <v>293</v>
      </c>
    </row>
    <row r="24" spans="1:15" s="14" customFormat="1" ht="15" customHeight="1" x14ac:dyDescent="0.2">
      <c r="A24" s="31"/>
      <c r="B24" s="74" t="s">
        <v>10</v>
      </c>
      <c r="C24" s="74" t="s">
        <v>106</v>
      </c>
      <c r="D24" s="70">
        <v>-169</v>
      </c>
      <c r="E24" s="70">
        <v>-849</v>
      </c>
      <c r="F24" s="70" t="s">
        <v>291</v>
      </c>
      <c r="G24" s="70" t="s">
        <v>291</v>
      </c>
      <c r="H24" s="70" t="s">
        <v>291</v>
      </c>
      <c r="I24" s="70" t="s">
        <v>291</v>
      </c>
      <c r="J24" s="70" t="s">
        <v>291</v>
      </c>
      <c r="K24" s="70" t="s">
        <v>291</v>
      </c>
      <c r="L24" s="70" t="s">
        <v>291</v>
      </c>
      <c r="M24" s="70" t="s">
        <v>291</v>
      </c>
      <c r="N24" s="70" t="s">
        <v>293</v>
      </c>
      <c r="O24" s="414" t="s">
        <v>293</v>
      </c>
    </row>
    <row r="25" spans="1:15" s="14" customFormat="1" ht="10.5" hidden="1" customHeight="1" x14ac:dyDescent="0.2">
      <c r="A25" s="31"/>
      <c r="B25" s="275" t="s">
        <v>382</v>
      </c>
      <c r="C25" s="275" t="s">
        <v>11</v>
      </c>
      <c r="D25" s="70" t="s">
        <v>291</v>
      </c>
      <c r="E25" s="70" t="s">
        <v>291</v>
      </c>
      <c r="F25" s="70" t="s">
        <v>291</v>
      </c>
      <c r="G25" s="70" t="s">
        <v>291</v>
      </c>
      <c r="H25" s="70" t="s">
        <v>291</v>
      </c>
      <c r="I25" s="70" t="s">
        <v>291</v>
      </c>
      <c r="J25" s="70" t="s">
        <v>291</v>
      </c>
      <c r="K25" s="70" t="s">
        <v>291</v>
      </c>
      <c r="L25" s="70" t="s">
        <v>291</v>
      </c>
      <c r="M25" s="70" t="s">
        <v>291</v>
      </c>
      <c r="N25" s="407" t="s">
        <v>291</v>
      </c>
      <c r="O25" s="500" t="s">
        <v>291</v>
      </c>
    </row>
    <row r="26" spans="1:15" s="14" customFormat="1" ht="15" customHeight="1" x14ac:dyDescent="0.2">
      <c r="A26" s="31"/>
      <c r="B26" s="31" t="s">
        <v>383</v>
      </c>
      <c r="C26" s="146" t="s">
        <v>472</v>
      </c>
      <c r="D26" s="148" t="s">
        <v>291</v>
      </c>
      <c r="E26" s="147">
        <v>644</v>
      </c>
      <c r="F26" s="147">
        <v>-113</v>
      </c>
      <c r="G26" s="147">
        <v>-88</v>
      </c>
      <c r="H26" s="147">
        <v>-15</v>
      </c>
      <c r="I26" s="147">
        <v>-51</v>
      </c>
      <c r="J26" s="147">
        <v>-128</v>
      </c>
      <c r="K26" s="70">
        <v>-168</v>
      </c>
      <c r="L26" s="70">
        <f>-101</f>
        <v>-101</v>
      </c>
      <c r="M26" s="70" t="s">
        <v>291</v>
      </c>
      <c r="N26" s="70" t="s">
        <v>293</v>
      </c>
      <c r="O26" s="414" t="s">
        <v>293</v>
      </c>
    </row>
    <row r="27" spans="1:15" s="14" customFormat="1" ht="15" customHeight="1" x14ac:dyDescent="0.2">
      <c r="A27" s="31"/>
      <c r="B27" s="31" t="s">
        <v>605</v>
      </c>
      <c r="C27" s="146" t="s">
        <v>606</v>
      </c>
      <c r="D27" s="148" t="s">
        <v>291</v>
      </c>
      <c r="E27" s="147">
        <v>644</v>
      </c>
      <c r="F27" s="147">
        <v>-113</v>
      </c>
      <c r="G27" s="147">
        <v>-88</v>
      </c>
      <c r="H27" s="147">
        <v>-15</v>
      </c>
      <c r="I27" s="147">
        <v>-51</v>
      </c>
      <c r="J27" s="147">
        <v>-128</v>
      </c>
      <c r="K27" s="70">
        <v>-168</v>
      </c>
      <c r="L27" s="70">
        <v>-68</v>
      </c>
      <c r="M27" s="70">
        <v>-207</v>
      </c>
      <c r="N27" s="70">
        <v>-114</v>
      </c>
      <c r="O27" s="414">
        <v>-85</v>
      </c>
    </row>
    <row r="28" spans="1:15" s="14" customFormat="1" ht="15" customHeight="1" x14ac:dyDescent="0.2">
      <c r="A28" s="31"/>
      <c r="B28" s="74" t="s">
        <v>307</v>
      </c>
      <c r="C28" s="74" t="s">
        <v>321</v>
      </c>
      <c r="D28" s="70">
        <v>-289</v>
      </c>
      <c r="E28" s="70" t="s">
        <v>291</v>
      </c>
      <c r="F28" s="70" t="s">
        <v>291</v>
      </c>
      <c r="G28" s="70" t="s">
        <v>291</v>
      </c>
      <c r="H28" s="70" t="s">
        <v>291</v>
      </c>
      <c r="I28" s="70" t="s">
        <v>291</v>
      </c>
      <c r="J28" s="70" t="s">
        <v>291</v>
      </c>
      <c r="K28" s="70" t="s">
        <v>291</v>
      </c>
      <c r="L28" s="70" t="s">
        <v>291</v>
      </c>
      <c r="M28" s="70" t="s">
        <v>291</v>
      </c>
      <c r="N28" s="70" t="s">
        <v>291</v>
      </c>
      <c r="O28" s="414" t="s">
        <v>291</v>
      </c>
    </row>
    <row r="29" spans="1:15" s="14" customFormat="1" ht="15" customHeight="1" x14ac:dyDescent="0.2">
      <c r="A29" s="31"/>
      <c r="B29" s="31" t="s">
        <v>473</v>
      </c>
      <c r="C29" s="146" t="s">
        <v>474</v>
      </c>
      <c r="D29" s="147">
        <v>-28</v>
      </c>
      <c r="E29" s="147">
        <v>-18</v>
      </c>
      <c r="F29" s="147">
        <v>-17</v>
      </c>
      <c r="G29" s="147">
        <v>-11</v>
      </c>
      <c r="H29" s="147">
        <v>-2</v>
      </c>
      <c r="I29" s="147">
        <v>-5</v>
      </c>
      <c r="J29" s="147">
        <v>-6</v>
      </c>
      <c r="K29" s="70">
        <v>-15</v>
      </c>
      <c r="L29" s="70">
        <v>-7</v>
      </c>
      <c r="M29" s="70">
        <v>-4</v>
      </c>
      <c r="N29" s="70">
        <v>-23</v>
      </c>
      <c r="O29" s="414">
        <v>-36</v>
      </c>
    </row>
    <row r="30" spans="1:15" s="14" customFormat="1" ht="15" customHeight="1" x14ac:dyDescent="0.2">
      <c r="A30" s="31"/>
      <c r="B30" s="31" t="s">
        <v>311</v>
      </c>
      <c r="C30" s="146" t="s">
        <v>475</v>
      </c>
      <c r="D30" s="147">
        <v>28</v>
      </c>
      <c r="E30" s="147">
        <v>21</v>
      </c>
      <c r="F30" s="147">
        <v>14</v>
      </c>
      <c r="G30" s="147">
        <v>13</v>
      </c>
      <c r="H30" s="147">
        <v>53</v>
      </c>
      <c r="I30" s="147">
        <v>48</v>
      </c>
      <c r="J30" s="147">
        <v>7</v>
      </c>
      <c r="K30" s="70">
        <v>1</v>
      </c>
      <c r="L30" s="70">
        <v>1</v>
      </c>
      <c r="M30" s="70">
        <v>0</v>
      </c>
      <c r="N30" s="70">
        <v>0</v>
      </c>
      <c r="O30" s="414">
        <v>0.2</v>
      </c>
    </row>
    <row r="31" spans="1:15" s="14" customFormat="1" ht="15" customHeight="1" x14ac:dyDescent="0.2">
      <c r="A31" s="31"/>
      <c r="B31" s="31" t="s">
        <v>308</v>
      </c>
      <c r="C31" s="146" t="s">
        <v>476</v>
      </c>
      <c r="D31" s="147">
        <v>9</v>
      </c>
      <c r="E31" s="147">
        <v>4</v>
      </c>
      <c r="F31" s="147">
        <v>2</v>
      </c>
      <c r="G31" s="147">
        <v>0</v>
      </c>
      <c r="H31" s="147">
        <v>4</v>
      </c>
      <c r="I31" s="147">
        <v>1</v>
      </c>
      <c r="J31" s="147">
        <v>0</v>
      </c>
      <c r="K31" s="70">
        <v>14</v>
      </c>
      <c r="L31" s="70">
        <v>0</v>
      </c>
      <c r="M31" s="70">
        <v>1</v>
      </c>
      <c r="N31" s="70">
        <v>-3</v>
      </c>
      <c r="O31" s="414">
        <v>9</v>
      </c>
    </row>
    <row r="32" spans="1:15" s="14" customFormat="1" ht="10.5" hidden="1" customHeight="1" x14ac:dyDescent="0.2">
      <c r="A32" s="274"/>
      <c r="B32" s="275" t="s">
        <v>194</v>
      </c>
      <c r="C32" s="275" t="s">
        <v>224</v>
      </c>
      <c r="D32" s="276" t="s">
        <v>291</v>
      </c>
      <c r="E32" s="276" t="s">
        <v>291</v>
      </c>
      <c r="F32" s="276" t="s">
        <v>291</v>
      </c>
      <c r="G32" s="276" t="s">
        <v>291</v>
      </c>
      <c r="H32" s="276" t="s">
        <v>291</v>
      </c>
      <c r="I32" s="276" t="s">
        <v>291</v>
      </c>
      <c r="J32" s="276"/>
      <c r="K32" s="70"/>
      <c r="L32" s="70"/>
      <c r="M32" s="70"/>
      <c r="N32" s="70"/>
      <c r="O32" s="414"/>
    </row>
    <row r="33" spans="1:15" s="14" customFormat="1" ht="15" customHeight="1" x14ac:dyDescent="0.2">
      <c r="A33" s="31"/>
      <c r="B33" s="31" t="s">
        <v>12</v>
      </c>
      <c r="C33" s="146" t="s">
        <v>477</v>
      </c>
      <c r="D33" s="147">
        <v>11</v>
      </c>
      <c r="E33" s="147">
        <v>5</v>
      </c>
      <c r="F33" s="147">
        <v>5</v>
      </c>
      <c r="G33" s="147">
        <v>7</v>
      </c>
      <c r="H33" s="147">
        <v>4</v>
      </c>
      <c r="I33" s="147">
        <v>34</v>
      </c>
      <c r="J33" s="147">
        <v>23</v>
      </c>
      <c r="K33" s="70">
        <v>9</v>
      </c>
      <c r="L33" s="70">
        <v>1</v>
      </c>
      <c r="M33" s="70">
        <v>22</v>
      </c>
      <c r="N33" s="70">
        <v>22</v>
      </c>
      <c r="O33" s="414">
        <v>2</v>
      </c>
    </row>
    <row r="34" spans="1:15" s="14" customFormat="1" ht="10.5" hidden="1" customHeight="1" x14ac:dyDescent="0.2">
      <c r="A34" s="274"/>
      <c r="B34" s="274" t="s">
        <v>13</v>
      </c>
      <c r="C34" s="274" t="s">
        <v>478</v>
      </c>
      <c r="D34" s="276" t="s">
        <v>291</v>
      </c>
      <c r="E34" s="276" t="s">
        <v>291</v>
      </c>
      <c r="F34" s="276" t="s">
        <v>291</v>
      </c>
      <c r="G34" s="276" t="s">
        <v>291</v>
      </c>
      <c r="H34" s="276" t="s">
        <v>291</v>
      </c>
      <c r="I34" s="276" t="s">
        <v>291</v>
      </c>
      <c r="J34" s="276"/>
      <c r="K34" s="70"/>
      <c r="L34" s="70"/>
      <c r="M34" s="70"/>
      <c r="N34" s="70"/>
      <c r="O34" s="414"/>
    </row>
    <row r="35" spans="1:15" s="14" customFormat="1" ht="10.5" hidden="1" customHeight="1" x14ac:dyDescent="0.2">
      <c r="A35" s="31"/>
      <c r="B35" s="274" t="s">
        <v>14</v>
      </c>
      <c r="C35" s="274" t="s">
        <v>479</v>
      </c>
      <c r="D35" s="147" t="s">
        <v>291</v>
      </c>
      <c r="E35" s="147" t="s">
        <v>291</v>
      </c>
      <c r="F35" s="147" t="s">
        <v>291</v>
      </c>
      <c r="G35" s="147" t="s">
        <v>291</v>
      </c>
      <c r="H35" s="147" t="s">
        <v>291</v>
      </c>
      <c r="I35" s="147" t="s">
        <v>291</v>
      </c>
      <c r="J35" s="147" t="s">
        <v>291</v>
      </c>
      <c r="K35" s="70" t="s">
        <v>291</v>
      </c>
      <c r="L35" s="70" t="s">
        <v>291</v>
      </c>
      <c r="M35" s="70" t="s">
        <v>291</v>
      </c>
      <c r="N35" s="70" t="s">
        <v>291</v>
      </c>
      <c r="O35" s="414" t="s">
        <v>291</v>
      </c>
    </row>
    <row r="36" spans="1:15" s="14" customFormat="1" ht="15" customHeight="1" x14ac:dyDescent="0.2">
      <c r="A36" s="31"/>
      <c r="B36" s="31" t="s">
        <v>310</v>
      </c>
      <c r="C36" s="146" t="s">
        <v>318</v>
      </c>
      <c r="D36" s="147">
        <v>-4</v>
      </c>
      <c r="E36" s="147">
        <v>5</v>
      </c>
      <c r="F36" s="147">
        <v>-7</v>
      </c>
      <c r="G36" s="147">
        <v>0</v>
      </c>
      <c r="H36" s="147" t="s">
        <v>291</v>
      </c>
      <c r="I36" s="147" t="s">
        <v>497</v>
      </c>
      <c r="J36" s="147" t="s">
        <v>293</v>
      </c>
      <c r="K36" s="70" t="s">
        <v>293</v>
      </c>
      <c r="L36" s="70" t="s">
        <v>293</v>
      </c>
      <c r="M36" s="70" t="s">
        <v>291</v>
      </c>
      <c r="N36" s="70" t="s">
        <v>293</v>
      </c>
      <c r="O36" s="414" t="s">
        <v>293</v>
      </c>
    </row>
    <row r="37" spans="1:15" s="14" customFormat="1" ht="15" customHeight="1" x14ac:dyDescent="0.2">
      <c r="A37" s="31"/>
      <c r="B37" s="31" t="s">
        <v>391</v>
      </c>
      <c r="C37" s="247" t="s">
        <v>392</v>
      </c>
      <c r="D37" s="147" t="s">
        <v>291</v>
      </c>
      <c r="E37" s="147">
        <v>2</v>
      </c>
      <c r="F37" s="147">
        <v>-2</v>
      </c>
      <c r="G37" s="147">
        <v>2</v>
      </c>
      <c r="H37" s="147">
        <v>4</v>
      </c>
      <c r="I37" s="147">
        <v>-11</v>
      </c>
      <c r="J37" s="147">
        <v>-10</v>
      </c>
      <c r="K37" s="70">
        <v>-32</v>
      </c>
      <c r="L37" s="70">
        <v>-4</v>
      </c>
      <c r="M37" s="70">
        <v>-12</v>
      </c>
      <c r="N37" s="70">
        <v>-11</v>
      </c>
      <c r="O37" s="414">
        <v>0</v>
      </c>
    </row>
    <row r="38" spans="1:15" s="14" customFormat="1" ht="10.5" hidden="1" customHeight="1" x14ac:dyDescent="0.2">
      <c r="A38" s="31"/>
      <c r="B38" s="274" t="s">
        <v>309</v>
      </c>
      <c r="C38" s="274" t="s">
        <v>319</v>
      </c>
      <c r="D38" s="70" t="s">
        <v>291</v>
      </c>
      <c r="E38" s="70" t="s">
        <v>291</v>
      </c>
      <c r="F38" s="70" t="s">
        <v>291</v>
      </c>
      <c r="G38" s="70" t="s">
        <v>291</v>
      </c>
      <c r="H38" s="70" t="s">
        <v>291</v>
      </c>
      <c r="I38" s="70" t="s">
        <v>291</v>
      </c>
      <c r="J38" s="70" t="s">
        <v>291</v>
      </c>
      <c r="K38" s="70" t="s">
        <v>291</v>
      </c>
      <c r="L38" s="70" t="s">
        <v>291</v>
      </c>
      <c r="M38" s="70" t="s">
        <v>291</v>
      </c>
      <c r="N38" s="70" t="s">
        <v>291</v>
      </c>
      <c r="O38" s="414" t="s">
        <v>291</v>
      </c>
    </row>
    <row r="39" spans="1:15" s="14" customFormat="1" ht="15" customHeight="1" x14ac:dyDescent="0.2">
      <c r="A39" s="31"/>
      <c r="B39" s="31" t="s">
        <v>312</v>
      </c>
      <c r="C39" s="31" t="s">
        <v>317</v>
      </c>
      <c r="D39" s="70" t="s">
        <v>291</v>
      </c>
      <c r="E39" s="70" t="s">
        <v>291</v>
      </c>
      <c r="F39" s="70" t="s">
        <v>291</v>
      </c>
      <c r="G39" s="70">
        <v>31</v>
      </c>
      <c r="H39" s="70">
        <v>144</v>
      </c>
      <c r="I39" s="70" t="s">
        <v>293</v>
      </c>
      <c r="J39" s="70" t="s">
        <v>293</v>
      </c>
      <c r="K39" s="70" t="s">
        <v>291</v>
      </c>
      <c r="L39" s="70" t="s">
        <v>291</v>
      </c>
      <c r="M39" s="70">
        <v>0</v>
      </c>
      <c r="N39" s="70" t="s">
        <v>291</v>
      </c>
      <c r="O39" s="414" t="s">
        <v>291</v>
      </c>
    </row>
    <row r="40" spans="1:15" s="14" customFormat="1" ht="15" customHeight="1" x14ac:dyDescent="0.2">
      <c r="A40" s="31"/>
      <c r="B40" s="146" t="s">
        <v>395</v>
      </c>
      <c r="C40" s="146" t="s">
        <v>305</v>
      </c>
      <c r="D40" s="147">
        <v>-21</v>
      </c>
      <c r="E40" s="147" t="s">
        <v>291</v>
      </c>
      <c r="F40" s="147">
        <v>-5</v>
      </c>
      <c r="G40" s="147">
        <v>-386</v>
      </c>
      <c r="H40" s="147" t="s">
        <v>291</v>
      </c>
      <c r="I40" s="147" t="s">
        <v>293</v>
      </c>
      <c r="J40" s="147">
        <v>-9</v>
      </c>
      <c r="K40" s="70">
        <v>-24</v>
      </c>
      <c r="L40" s="70" t="s">
        <v>291</v>
      </c>
      <c r="M40" s="70" t="s">
        <v>291</v>
      </c>
      <c r="N40" s="70" t="s">
        <v>291</v>
      </c>
      <c r="O40" s="414" t="s">
        <v>291</v>
      </c>
    </row>
    <row r="41" spans="1:15" s="14" customFormat="1" ht="10.5" hidden="1" customHeight="1" x14ac:dyDescent="0.2">
      <c r="A41" s="274"/>
      <c r="B41" s="274" t="s">
        <v>313</v>
      </c>
      <c r="C41" s="274" t="s">
        <v>320</v>
      </c>
      <c r="D41" s="276" t="s">
        <v>291</v>
      </c>
      <c r="E41" s="276" t="s">
        <v>291</v>
      </c>
      <c r="F41" s="276" t="s">
        <v>291</v>
      </c>
      <c r="G41" s="276" t="s">
        <v>291</v>
      </c>
      <c r="H41" s="276" t="s">
        <v>291</v>
      </c>
      <c r="I41" s="276" t="s">
        <v>293</v>
      </c>
      <c r="J41" s="276"/>
      <c r="K41" s="70"/>
      <c r="L41" s="70"/>
      <c r="M41" s="70"/>
      <c r="N41" s="70"/>
      <c r="O41" s="414"/>
    </row>
    <row r="42" spans="1:15" s="14" customFormat="1" ht="15" customHeight="1" x14ac:dyDescent="0.2">
      <c r="A42" s="31"/>
      <c r="B42" s="31" t="s">
        <v>193</v>
      </c>
      <c r="C42" s="31" t="s">
        <v>107</v>
      </c>
      <c r="D42" s="147" t="s">
        <v>291</v>
      </c>
      <c r="E42" s="147" t="s">
        <v>291</v>
      </c>
      <c r="F42" s="147" t="s">
        <v>291</v>
      </c>
      <c r="G42" s="147">
        <v>-2</v>
      </c>
      <c r="H42" s="147">
        <v>161</v>
      </c>
      <c r="I42" s="147">
        <v>-4</v>
      </c>
      <c r="J42" s="147">
        <v>-2</v>
      </c>
      <c r="K42" s="70">
        <v>-1</v>
      </c>
      <c r="L42" s="70">
        <v>-3</v>
      </c>
      <c r="M42" s="70">
        <v>-2</v>
      </c>
      <c r="N42" s="70">
        <v>-1</v>
      </c>
      <c r="O42" s="414">
        <v>-2</v>
      </c>
    </row>
    <row r="43" spans="1:15" s="14" customFormat="1" ht="15" customHeight="1" x14ac:dyDescent="0.2">
      <c r="A43" s="31"/>
      <c r="B43" s="31" t="s">
        <v>394</v>
      </c>
      <c r="C43" s="31" t="s">
        <v>108</v>
      </c>
      <c r="D43" s="147">
        <v>2300</v>
      </c>
      <c r="E43" s="147">
        <v>-43</v>
      </c>
      <c r="F43" s="147">
        <v>483</v>
      </c>
      <c r="G43" s="147">
        <v>52</v>
      </c>
      <c r="H43" s="147">
        <v>471</v>
      </c>
      <c r="I43" s="147">
        <v>-734</v>
      </c>
      <c r="J43" s="147">
        <v>649</v>
      </c>
      <c r="K43" s="70">
        <v>237</v>
      </c>
      <c r="L43" s="70">
        <v>400</v>
      </c>
      <c r="M43" s="70">
        <v>-222</v>
      </c>
      <c r="N43" s="70">
        <v>-732</v>
      </c>
      <c r="O43" s="414">
        <v>57</v>
      </c>
    </row>
    <row r="44" spans="1:15" s="14" customFormat="1" ht="15" customHeight="1" x14ac:dyDescent="0.2">
      <c r="A44" s="31"/>
      <c r="B44" s="31" t="s">
        <v>396</v>
      </c>
      <c r="C44" s="31" t="s">
        <v>109</v>
      </c>
      <c r="D44" s="147">
        <v>790</v>
      </c>
      <c r="E44" s="147">
        <v>112</v>
      </c>
      <c r="F44" s="147">
        <v>-53</v>
      </c>
      <c r="G44" s="147">
        <v>-638</v>
      </c>
      <c r="H44" s="147">
        <v>642</v>
      </c>
      <c r="I44" s="147">
        <v>92</v>
      </c>
      <c r="J44" s="147">
        <v>-14</v>
      </c>
      <c r="K44" s="70">
        <v>34</v>
      </c>
      <c r="L44" s="70">
        <v>-46</v>
      </c>
      <c r="M44" s="70">
        <v>77</v>
      </c>
      <c r="N44" s="70">
        <v>-12</v>
      </c>
      <c r="O44" s="414">
        <v>0</v>
      </c>
    </row>
    <row r="45" spans="1:15" s="14" customFormat="1" ht="15" customHeight="1" x14ac:dyDescent="0.2">
      <c r="A45" s="31"/>
      <c r="B45" s="31" t="s">
        <v>397</v>
      </c>
      <c r="C45" s="31" t="s">
        <v>110</v>
      </c>
      <c r="D45" s="147">
        <v>-1569</v>
      </c>
      <c r="E45" s="147">
        <v>-801</v>
      </c>
      <c r="F45" s="147">
        <v>-11</v>
      </c>
      <c r="G45" s="147">
        <v>294</v>
      </c>
      <c r="H45" s="147">
        <v>-334</v>
      </c>
      <c r="I45" s="147">
        <v>1414</v>
      </c>
      <c r="J45" s="147">
        <v>-781</v>
      </c>
      <c r="K45" s="70">
        <v>-784</v>
      </c>
      <c r="L45" s="70">
        <v>128</v>
      </c>
      <c r="M45" s="70">
        <v>-102</v>
      </c>
      <c r="N45" s="70">
        <v>32</v>
      </c>
      <c r="O45" s="414">
        <v>198</v>
      </c>
    </row>
    <row r="46" spans="1:15" s="14" customFormat="1" ht="15" customHeight="1" x14ac:dyDescent="0.2">
      <c r="A46" s="31"/>
      <c r="B46" s="31" t="s">
        <v>15</v>
      </c>
      <c r="C46" s="31" t="s">
        <v>16</v>
      </c>
      <c r="D46" s="147">
        <v>410</v>
      </c>
      <c r="E46" s="147">
        <v>24</v>
      </c>
      <c r="F46" s="147">
        <v>118</v>
      </c>
      <c r="G46" s="147">
        <v>130</v>
      </c>
      <c r="H46" s="147">
        <v>15</v>
      </c>
      <c r="I46" s="147">
        <v>234</v>
      </c>
      <c r="J46" s="147">
        <v>-26</v>
      </c>
      <c r="K46" s="70">
        <v>182</v>
      </c>
      <c r="L46" s="70">
        <v>143</v>
      </c>
      <c r="M46" s="70">
        <v>210</v>
      </c>
      <c r="N46" s="70">
        <v>142</v>
      </c>
      <c r="O46" s="414">
        <v>358</v>
      </c>
    </row>
    <row r="47" spans="1:15" s="14" customFormat="1" ht="15" customHeight="1" x14ac:dyDescent="0.2">
      <c r="A47" s="31"/>
      <c r="B47" s="31" t="s">
        <v>17</v>
      </c>
      <c r="C47" s="31" t="s">
        <v>18</v>
      </c>
      <c r="D47" s="147">
        <v>-39</v>
      </c>
      <c r="E47" s="147">
        <v>-27</v>
      </c>
      <c r="F47" s="147" t="s">
        <v>291</v>
      </c>
      <c r="G47" s="147">
        <v>-22</v>
      </c>
      <c r="H47" s="147">
        <v>-3</v>
      </c>
      <c r="I47" s="147">
        <v>-23</v>
      </c>
      <c r="J47" s="147" t="s">
        <v>293</v>
      </c>
      <c r="K47" s="70" t="s">
        <v>293</v>
      </c>
      <c r="L47" s="70" t="s">
        <v>293</v>
      </c>
      <c r="M47" s="70" t="s">
        <v>291</v>
      </c>
      <c r="N47" s="70" t="s">
        <v>293</v>
      </c>
      <c r="O47" s="414" t="s">
        <v>293</v>
      </c>
    </row>
    <row r="48" spans="1:15" s="14" customFormat="1" ht="15" customHeight="1" x14ac:dyDescent="0.2">
      <c r="A48" s="31"/>
      <c r="B48" s="31" t="s">
        <v>19</v>
      </c>
      <c r="C48" s="31" t="s">
        <v>20</v>
      </c>
      <c r="D48" s="147">
        <v>-298</v>
      </c>
      <c r="E48" s="147">
        <v>-354</v>
      </c>
      <c r="F48" s="147">
        <v>-614</v>
      </c>
      <c r="G48" s="147">
        <v>-1004</v>
      </c>
      <c r="H48" s="147">
        <v>-471</v>
      </c>
      <c r="I48" s="147">
        <v>-906</v>
      </c>
      <c r="J48" s="147">
        <v>-355</v>
      </c>
      <c r="K48" s="70">
        <v>-314</v>
      </c>
      <c r="L48" s="70">
        <v>-122</v>
      </c>
      <c r="M48" s="70">
        <v>-253</v>
      </c>
      <c r="N48" s="70">
        <v>14</v>
      </c>
      <c r="O48" s="414">
        <v>-310</v>
      </c>
    </row>
    <row r="49" spans="1:15" s="14" customFormat="1" ht="15" customHeight="1" x14ac:dyDescent="0.2">
      <c r="A49" s="31"/>
      <c r="B49" s="31" t="s">
        <v>21</v>
      </c>
      <c r="C49" s="31" t="s">
        <v>22</v>
      </c>
      <c r="D49" s="147">
        <v>41</v>
      </c>
      <c r="E49" s="147">
        <v>-154</v>
      </c>
      <c r="F49" s="147">
        <v>89</v>
      </c>
      <c r="G49" s="147">
        <v>448</v>
      </c>
      <c r="H49" s="147">
        <v>124</v>
      </c>
      <c r="I49" s="147">
        <v>353</v>
      </c>
      <c r="J49" s="147">
        <v>-191</v>
      </c>
      <c r="K49" s="70">
        <v>-339</v>
      </c>
      <c r="L49" s="70">
        <v>29</v>
      </c>
      <c r="M49" s="70">
        <v>-166</v>
      </c>
      <c r="N49" s="70">
        <v>-5</v>
      </c>
      <c r="O49" s="414">
        <v>172</v>
      </c>
    </row>
    <row r="50" spans="1:15" s="25" customFormat="1" ht="15" customHeight="1" x14ac:dyDescent="0.2">
      <c r="A50" s="30"/>
      <c r="B50" s="77" t="s">
        <v>174</v>
      </c>
      <c r="C50" s="30" t="s">
        <v>141</v>
      </c>
      <c r="D50" s="230">
        <v>6024</v>
      </c>
      <c r="E50" s="230">
        <v>4598</v>
      </c>
      <c r="F50" s="230">
        <v>4083</v>
      </c>
      <c r="G50" s="230">
        <v>840</v>
      </c>
      <c r="H50" s="230">
        <v>6049</v>
      </c>
      <c r="I50" s="230">
        <v>6096</v>
      </c>
      <c r="J50" s="230">
        <v>3487</v>
      </c>
      <c r="K50" s="230">
        <v>3664</v>
      </c>
      <c r="L50" s="230">
        <v>4566</v>
      </c>
      <c r="M50" s="230">
        <v>3493</v>
      </c>
      <c r="N50" s="230">
        <v>2446</v>
      </c>
      <c r="O50" s="501">
        <v>2694</v>
      </c>
    </row>
    <row r="51" spans="1:15" s="25" customFormat="1" ht="15" customHeight="1" x14ac:dyDescent="0.2">
      <c r="A51" s="31"/>
      <c r="B51" s="31" t="s">
        <v>400</v>
      </c>
      <c r="C51" s="31" t="s">
        <v>401</v>
      </c>
      <c r="D51" s="35">
        <v>2</v>
      </c>
      <c r="E51" s="35">
        <v>-4</v>
      </c>
      <c r="F51" s="35">
        <v>3</v>
      </c>
      <c r="G51" s="35">
        <v>-2</v>
      </c>
      <c r="H51" s="35">
        <v>-50</v>
      </c>
      <c r="I51" s="35">
        <v>-40</v>
      </c>
      <c r="J51" s="35">
        <v>-3</v>
      </c>
      <c r="K51" s="35">
        <v>14</v>
      </c>
      <c r="L51" s="35">
        <v>6</v>
      </c>
      <c r="M51" s="35">
        <v>4</v>
      </c>
      <c r="N51" s="35">
        <v>23</v>
      </c>
      <c r="O51" s="432">
        <v>36</v>
      </c>
    </row>
    <row r="52" spans="1:15" s="25" customFormat="1" ht="15" customHeight="1" x14ac:dyDescent="0.2">
      <c r="A52" s="31"/>
      <c r="B52" s="31" t="s">
        <v>442</v>
      </c>
      <c r="C52" s="31" t="s">
        <v>493</v>
      </c>
      <c r="D52" s="147" t="s">
        <v>291</v>
      </c>
      <c r="E52" s="147" t="s">
        <v>291</v>
      </c>
      <c r="F52" s="147" t="s">
        <v>291</v>
      </c>
      <c r="G52" s="147" t="s">
        <v>291</v>
      </c>
      <c r="H52" s="147">
        <v>-6646</v>
      </c>
      <c r="I52" s="147" t="s">
        <v>293</v>
      </c>
      <c r="J52" s="147" t="s">
        <v>293</v>
      </c>
      <c r="K52" s="147" t="s">
        <v>293</v>
      </c>
      <c r="L52" s="147" t="s">
        <v>293</v>
      </c>
      <c r="M52" s="147" t="s">
        <v>291</v>
      </c>
      <c r="N52" s="147" t="s">
        <v>293</v>
      </c>
      <c r="O52" s="413" t="s">
        <v>293</v>
      </c>
    </row>
    <row r="53" spans="1:15" s="25" customFormat="1" ht="15" customHeight="1" x14ac:dyDescent="0.2">
      <c r="A53" s="31"/>
      <c r="B53" s="31" t="s">
        <v>443</v>
      </c>
      <c r="C53" s="31" t="s">
        <v>492</v>
      </c>
      <c r="D53" s="147" t="s">
        <v>291</v>
      </c>
      <c r="E53" s="147" t="s">
        <v>291</v>
      </c>
      <c r="F53" s="147" t="s">
        <v>291</v>
      </c>
      <c r="G53" s="147" t="s">
        <v>291</v>
      </c>
      <c r="H53" s="147">
        <v>-483</v>
      </c>
      <c r="I53" s="147" t="s">
        <v>293</v>
      </c>
      <c r="J53" s="147" t="s">
        <v>293</v>
      </c>
      <c r="K53" s="147" t="s">
        <v>293</v>
      </c>
      <c r="L53" s="147" t="s">
        <v>293</v>
      </c>
      <c r="M53" s="147" t="s">
        <v>291</v>
      </c>
      <c r="N53" s="147" t="s">
        <v>293</v>
      </c>
      <c r="O53" s="413" t="s">
        <v>293</v>
      </c>
    </row>
    <row r="54" spans="1:15" s="25" customFormat="1" ht="15" customHeight="1" x14ac:dyDescent="0.2">
      <c r="A54" s="31"/>
      <c r="B54" s="31" t="s">
        <v>501</v>
      </c>
      <c r="C54" s="146" t="s">
        <v>502</v>
      </c>
      <c r="D54" s="147" t="s">
        <v>291</v>
      </c>
      <c r="E54" s="147" t="s">
        <v>291</v>
      </c>
      <c r="F54" s="147" t="s">
        <v>291</v>
      </c>
      <c r="G54" s="147" t="s">
        <v>291</v>
      </c>
      <c r="H54" s="147" t="s">
        <v>291</v>
      </c>
      <c r="I54" s="147">
        <v>-151</v>
      </c>
      <c r="J54" s="147" t="s">
        <v>293</v>
      </c>
      <c r="K54" s="147" t="s">
        <v>293</v>
      </c>
      <c r="L54" s="147" t="s">
        <v>293</v>
      </c>
      <c r="M54" s="147" t="s">
        <v>291</v>
      </c>
      <c r="N54" s="147" t="s">
        <v>293</v>
      </c>
      <c r="O54" s="413" t="s">
        <v>293</v>
      </c>
    </row>
    <row r="55" spans="1:15" s="25" customFormat="1" ht="15" customHeight="1" x14ac:dyDescent="0.2">
      <c r="A55" s="31"/>
      <c r="B55" s="31" t="s">
        <v>526</v>
      </c>
      <c r="C55" s="146" t="s">
        <v>527</v>
      </c>
      <c r="D55" s="147" t="s">
        <v>291</v>
      </c>
      <c r="E55" s="147" t="s">
        <v>291</v>
      </c>
      <c r="F55" s="147" t="s">
        <v>291</v>
      </c>
      <c r="G55" s="147" t="s">
        <v>291</v>
      </c>
      <c r="H55" s="147" t="s">
        <v>291</v>
      </c>
      <c r="I55" s="147" t="s">
        <v>291</v>
      </c>
      <c r="J55" s="147" t="s">
        <v>293</v>
      </c>
      <c r="K55" s="148" t="s">
        <v>293</v>
      </c>
      <c r="L55" s="147" t="s">
        <v>293</v>
      </c>
      <c r="M55" s="147" t="s">
        <v>291</v>
      </c>
      <c r="N55" s="147" t="s">
        <v>293</v>
      </c>
      <c r="O55" s="413" t="s">
        <v>293</v>
      </c>
    </row>
    <row r="56" spans="1:15" s="25" customFormat="1" ht="15" customHeight="1" x14ac:dyDescent="0.2">
      <c r="A56" s="31"/>
      <c r="B56" s="31" t="s">
        <v>187</v>
      </c>
      <c r="C56" s="31" t="s">
        <v>399</v>
      </c>
      <c r="D56" s="76">
        <v>-1298</v>
      </c>
      <c r="E56" s="76">
        <v>-258</v>
      </c>
      <c r="F56" s="76">
        <v>-1870</v>
      </c>
      <c r="G56" s="76">
        <v>-386</v>
      </c>
      <c r="H56" s="76">
        <v>-262</v>
      </c>
      <c r="I56" s="76">
        <v>-140</v>
      </c>
      <c r="J56" s="76">
        <v>-791</v>
      </c>
      <c r="K56" s="76">
        <v>-255</v>
      </c>
      <c r="L56" s="76">
        <v>-479</v>
      </c>
      <c r="M56" s="76">
        <v>-261</v>
      </c>
      <c r="N56" s="76">
        <v>-265</v>
      </c>
      <c r="O56" s="502">
        <v>-449</v>
      </c>
    </row>
    <row r="57" spans="1:15" ht="15" customHeight="1" x14ac:dyDescent="0.2">
      <c r="A57" s="514" t="s">
        <v>87</v>
      </c>
      <c r="B57" s="514"/>
      <c r="C57" s="124" t="s">
        <v>105</v>
      </c>
      <c r="D57" s="231">
        <v>4728</v>
      </c>
      <c r="E57" s="231">
        <v>4335</v>
      </c>
      <c r="F57" s="231">
        <v>2216</v>
      </c>
      <c r="G57" s="231">
        <v>452</v>
      </c>
      <c r="H57" s="231">
        <v>-1394</v>
      </c>
      <c r="I57" s="231">
        <v>5764</v>
      </c>
      <c r="J57" s="231">
        <v>2692</v>
      </c>
      <c r="K57" s="231">
        <v>3423</v>
      </c>
      <c r="L57" s="231">
        <v>4094</v>
      </c>
      <c r="M57" s="231">
        <v>3236</v>
      </c>
      <c r="N57" s="231">
        <v>2203</v>
      </c>
      <c r="O57" s="503">
        <v>2280</v>
      </c>
    </row>
    <row r="58" spans="1:15" ht="15" customHeight="1" x14ac:dyDescent="0.2">
      <c r="A58" s="62"/>
      <c r="B58" s="62"/>
    </row>
    <row r="59" spans="1:15" ht="15" customHeight="1" x14ac:dyDescent="0.2"/>
    <row r="60" spans="1:15" ht="15" customHeight="1" x14ac:dyDescent="0.2"/>
    <row r="68" spans="19:19" x14ac:dyDescent="0.2">
      <c r="S68" s="24"/>
    </row>
  </sheetData>
  <mergeCells count="2">
    <mergeCell ref="A7:B7"/>
    <mergeCell ref="A57:B57"/>
  </mergeCells>
  <phoneticPr fontId="2"/>
  <pageMargins left="0.31496062992125984" right="0.11811023622047245" top="0.98425196850393704" bottom="0.51181102362204722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S53"/>
  <sheetViews>
    <sheetView showGridLines="0" view="pageBreakPreview" zoomScaleNormal="112" zoomScaleSheetLayoutView="100" workbookViewId="0">
      <pane xSplit="3" topLeftCell="E1" activePane="topRight" state="frozen"/>
      <selection activeCell="B1" sqref="B1"/>
      <selection pane="topRight" activeCell="O38" sqref="O38"/>
    </sheetView>
  </sheetViews>
  <sheetFormatPr defaultColWidth="9" defaultRowHeight="13.2" x14ac:dyDescent="0.2"/>
  <cols>
    <col min="1" max="1" width="1" style="62" customWidth="1"/>
    <col min="2" max="2" width="18.88671875" style="62" customWidth="1"/>
    <col min="3" max="3" width="33" style="62" customWidth="1"/>
    <col min="4" max="4" width="10.6640625" style="8" hidden="1" customWidth="1"/>
    <col min="5" max="15" width="10.6640625" style="8" customWidth="1"/>
    <col min="16" max="16384" width="9" style="8"/>
  </cols>
  <sheetData>
    <row r="1" spans="1:15" ht="13.5" customHeight="1" x14ac:dyDescent="0.2"/>
    <row r="2" spans="1:15" ht="22.5" customHeight="1" x14ac:dyDescent="0.2">
      <c r="A2" s="63"/>
      <c r="B2" s="64"/>
      <c r="C2" s="65"/>
      <c r="D2" s="9"/>
      <c r="E2" s="9"/>
      <c r="F2" s="9"/>
      <c r="G2" s="9"/>
      <c r="H2" s="9"/>
      <c r="I2" s="9"/>
      <c r="J2" s="9"/>
      <c r="K2" s="366"/>
      <c r="L2" s="366"/>
      <c r="M2" s="366"/>
      <c r="N2" s="366"/>
      <c r="O2" s="366"/>
    </row>
    <row r="3" spans="1:15" ht="22.5" customHeight="1" x14ac:dyDescent="0.2">
      <c r="A3" s="66"/>
      <c r="B3" s="67"/>
      <c r="C3" s="66"/>
      <c r="D3" s="28"/>
      <c r="E3" s="28"/>
      <c r="F3" s="28"/>
      <c r="G3" s="257"/>
      <c r="H3" s="257"/>
      <c r="I3" s="257"/>
      <c r="J3" s="257"/>
      <c r="K3" s="257"/>
      <c r="L3" s="257"/>
      <c r="M3" s="257"/>
    </row>
    <row r="4" spans="1:15" s="14" customFormat="1" ht="14.25" customHeight="1" x14ac:dyDescent="0.2">
      <c r="A4" s="31"/>
      <c r="B4" s="22"/>
      <c r="C4" s="31"/>
      <c r="D4" s="43"/>
      <c r="E4" s="43"/>
      <c r="F4" s="43"/>
      <c r="G4" s="43"/>
      <c r="H4" s="43"/>
      <c r="J4" s="43"/>
      <c r="K4" s="43"/>
      <c r="N4" s="43"/>
      <c r="O4" s="43" t="s">
        <v>63</v>
      </c>
    </row>
    <row r="5" spans="1:15" s="14" customFormat="1" ht="9.6" x14ac:dyDescent="0.2">
      <c r="A5" s="31"/>
      <c r="B5" s="31"/>
      <c r="C5" s="31"/>
      <c r="D5" s="496">
        <v>2013</v>
      </c>
      <c r="E5" s="496">
        <v>2014</v>
      </c>
      <c r="F5" s="496">
        <v>2015</v>
      </c>
      <c r="G5" s="496">
        <v>2016</v>
      </c>
      <c r="H5" s="496">
        <v>2017</v>
      </c>
      <c r="I5" s="496">
        <v>2018</v>
      </c>
      <c r="J5" s="496">
        <v>2019</v>
      </c>
      <c r="K5" s="496">
        <v>2020</v>
      </c>
      <c r="L5" s="496">
        <v>2021</v>
      </c>
      <c r="M5" s="496">
        <v>2022</v>
      </c>
      <c r="N5" s="496">
        <v>2023</v>
      </c>
      <c r="O5" s="497">
        <v>2024</v>
      </c>
    </row>
    <row r="6" spans="1:15" s="14" customFormat="1" ht="9.6" x14ac:dyDescent="0.2">
      <c r="A6" s="31"/>
      <c r="B6" s="31"/>
      <c r="C6" s="31"/>
      <c r="D6" s="498" t="s">
        <v>635</v>
      </c>
      <c r="E6" s="498" t="s">
        <v>636</v>
      </c>
      <c r="F6" s="498" t="s">
        <v>628</v>
      </c>
      <c r="G6" s="498" t="s">
        <v>629</v>
      </c>
      <c r="H6" s="498" t="s">
        <v>630</v>
      </c>
      <c r="I6" s="498" t="s">
        <v>631</v>
      </c>
      <c r="J6" s="498" t="s">
        <v>632</v>
      </c>
      <c r="K6" s="498" t="s">
        <v>633</v>
      </c>
      <c r="L6" s="498" t="s">
        <v>634</v>
      </c>
      <c r="M6" s="498" t="s">
        <v>627</v>
      </c>
      <c r="N6" s="498" t="s">
        <v>626</v>
      </c>
      <c r="O6" s="499" t="s">
        <v>625</v>
      </c>
    </row>
    <row r="7" spans="1:15" s="14" customFormat="1" ht="15" customHeight="1" x14ac:dyDescent="0.2">
      <c r="A7" s="513" t="s">
        <v>176</v>
      </c>
      <c r="B7" s="513"/>
      <c r="C7" s="68" t="s">
        <v>111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504"/>
    </row>
    <row r="8" spans="1:15" s="14" customFormat="1" ht="15" customHeight="1" x14ac:dyDescent="0.2">
      <c r="A8" s="31"/>
      <c r="B8" s="31" t="s">
        <v>23</v>
      </c>
      <c r="C8" s="31" t="s">
        <v>24</v>
      </c>
      <c r="D8" s="69" t="s">
        <v>291</v>
      </c>
      <c r="E8" s="69">
        <v>-100</v>
      </c>
      <c r="F8" s="69">
        <v>100</v>
      </c>
      <c r="G8" s="69" t="s">
        <v>291</v>
      </c>
      <c r="H8" s="69" t="s">
        <v>291</v>
      </c>
      <c r="I8" s="69" t="s">
        <v>291</v>
      </c>
      <c r="J8" s="69" t="s">
        <v>291</v>
      </c>
      <c r="K8" s="69" t="s">
        <v>291</v>
      </c>
      <c r="L8" s="69" t="s">
        <v>291</v>
      </c>
      <c r="M8" s="69" t="s">
        <v>291</v>
      </c>
      <c r="N8" s="69" t="s">
        <v>291</v>
      </c>
      <c r="O8" s="505">
        <v>-442</v>
      </c>
    </row>
    <row r="9" spans="1:15" s="14" customFormat="1" ht="15" customHeight="1" x14ac:dyDescent="0.2">
      <c r="A9" s="31"/>
      <c r="B9" s="31" t="s">
        <v>26</v>
      </c>
      <c r="C9" s="31" t="s">
        <v>112</v>
      </c>
      <c r="D9" s="69">
        <v>-550</v>
      </c>
      <c r="E9" s="69">
        <v>-400</v>
      </c>
      <c r="F9" s="69">
        <v>-1400</v>
      </c>
      <c r="G9" s="69">
        <v>-500</v>
      </c>
      <c r="H9" s="69" t="s">
        <v>291</v>
      </c>
      <c r="I9" s="69" t="s">
        <v>291</v>
      </c>
      <c r="J9" s="69">
        <v>-220</v>
      </c>
      <c r="K9" s="69">
        <v>-212</v>
      </c>
      <c r="L9" s="69" t="s">
        <v>291</v>
      </c>
      <c r="M9" s="69" t="s">
        <v>291</v>
      </c>
      <c r="N9" s="69" t="s">
        <v>291</v>
      </c>
      <c r="O9" s="505" t="s">
        <v>291</v>
      </c>
    </row>
    <row r="10" spans="1:15" s="14" customFormat="1" ht="15" customHeight="1" x14ac:dyDescent="0.2">
      <c r="A10" s="31"/>
      <c r="B10" s="31" t="s">
        <v>25</v>
      </c>
      <c r="C10" s="31" t="s">
        <v>27</v>
      </c>
      <c r="D10" s="147">
        <v>1200</v>
      </c>
      <c r="E10" s="147">
        <v>852</v>
      </c>
      <c r="F10" s="147">
        <v>1300</v>
      </c>
      <c r="G10" s="147">
        <v>900</v>
      </c>
      <c r="H10" s="147">
        <v>100</v>
      </c>
      <c r="I10" s="69" t="s">
        <v>291</v>
      </c>
      <c r="J10" s="69">
        <v>100</v>
      </c>
      <c r="K10" s="69">
        <v>439</v>
      </c>
      <c r="L10" s="69" t="s">
        <v>291</v>
      </c>
      <c r="M10" s="69" t="s">
        <v>291</v>
      </c>
      <c r="N10" s="69" t="s">
        <v>291</v>
      </c>
      <c r="O10" s="505" t="s">
        <v>291</v>
      </c>
    </row>
    <row r="11" spans="1:15" s="14" customFormat="1" ht="15" customHeight="1" x14ac:dyDescent="0.2">
      <c r="A11" s="31"/>
      <c r="B11" s="31" t="s">
        <v>185</v>
      </c>
      <c r="C11" s="31" t="s">
        <v>448</v>
      </c>
      <c r="D11" s="147">
        <v>-450</v>
      </c>
      <c r="E11" s="147">
        <v>-718</v>
      </c>
      <c r="F11" s="147">
        <v>-218</v>
      </c>
      <c r="G11" s="147">
        <v>-5</v>
      </c>
      <c r="H11" s="147" t="s">
        <v>291</v>
      </c>
      <c r="I11" s="69" t="s">
        <v>291</v>
      </c>
      <c r="J11" s="69" t="s">
        <v>291</v>
      </c>
      <c r="K11" s="69" t="s">
        <v>291</v>
      </c>
      <c r="L11" s="69" t="s">
        <v>291</v>
      </c>
      <c r="M11" s="69" t="s">
        <v>291</v>
      </c>
      <c r="N11" s="69" t="s">
        <v>291</v>
      </c>
      <c r="O11" s="505" t="s">
        <v>291</v>
      </c>
    </row>
    <row r="12" spans="1:15" s="14" customFormat="1" ht="15" customHeight="1" x14ac:dyDescent="0.2">
      <c r="A12" s="31"/>
      <c r="B12" s="31" t="s">
        <v>186</v>
      </c>
      <c r="C12" s="146" t="s">
        <v>444</v>
      </c>
      <c r="D12" s="147">
        <v>56</v>
      </c>
      <c r="E12" s="147" t="s">
        <v>291</v>
      </c>
      <c r="F12" s="69">
        <v>6</v>
      </c>
      <c r="G12" s="69">
        <v>459</v>
      </c>
      <c r="H12" s="69" t="s">
        <v>291</v>
      </c>
      <c r="I12" s="69" t="s">
        <v>291</v>
      </c>
      <c r="J12" s="69">
        <v>23</v>
      </c>
      <c r="K12" s="69">
        <v>136</v>
      </c>
      <c r="L12" s="69" t="s">
        <v>291</v>
      </c>
      <c r="M12" s="69" t="s">
        <v>291</v>
      </c>
      <c r="N12" s="69" t="s">
        <v>291</v>
      </c>
      <c r="O12" s="505" t="s">
        <v>291</v>
      </c>
    </row>
    <row r="13" spans="1:15" s="14" customFormat="1" ht="15" customHeight="1" x14ac:dyDescent="0.2">
      <c r="A13" s="31"/>
      <c r="B13" s="31" t="s">
        <v>346</v>
      </c>
      <c r="C13" s="146" t="s">
        <v>445</v>
      </c>
      <c r="D13" s="69">
        <v>350</v>
      </c>
      <c r="E13" s="69">
        <v>300</v>
      </c>
      <c r="F13" s="69">
        <v>300</v>
      </c>
      <c r="G13" s="69" t="s">
        <v>291</v>
      </c>
      <c r="H13" s="69" t="s">
        <v>291</v>
      </c>
      <c r="I13" s="69" t="s">
        <v>291</v>
      </c>
      <c r="J13" s="69" t="s">
        <v>291</v>
      </c>
      <c r="K13" s="69" t="s">
        <v>291</v>
      </c>
      <c r="L13" s="69" t="s">
        <v>291</v>
      </c>
      <c r="M13" s="69" t="s">
        <v>291</v>
      </c>
      <c r="N13" s="69" t="s">
        <v>291</v>
      </c>
      <c r="O13" s="505" t="s">
        <v>291</v>
      </c>
    </row>
    <row r="14" spans="1:15" s="14" customFormat="1" ht="15" customHeight="1" x14ac:dyDescent="0.2">
      <c r="A14" s="31"/>
      <c r="B14" s="31" t="s">
        <v>412</v>
      </c>
      <c r="C14" s="146" t="s">
        <v>446</v>
      </c>
      <c r="D14" s="69" t="s">
        <v>291</v>
      </c>
      <c r="E14" s="69" t="s">
        <v>291</v>
      </c>
      <c r="F14" s="69" t="s">
        <v>291</v>
      </c>
      <c r="G14" s="69">
        <v>-167</v>
      </c>
      <c r="H14" s="69" t="s">
        <v>291</v>
      </c>
      <c r="I14" s="69" t="s">
        <v>291</v>
      </c>
      <c r="J14" s="69" t="s">
        <v>291</v>
      </c>
      <c r="K14" s="69" t="s">
        <v>291</v>
      </c>
      <c r="L14" s="69" t="s">
        <v>291</v>
      </c>
      <c r="M14" s="69" t="s">
        <v>291</v>
      </c>
      <c r="N14" s="69" t="s">
        <v>291</v>
      </c>
      <c r="O14" s="505" t="s">
        <v>291</v>
      </c>
    </row>
    <row r="15" spans="1:15" s="14" customFormat="1" ht="15" customHeight="1" x14ac:dyDescent="0.2">
      <c r="A15" s="31"/>
      <c r="B15" s="31" t="s">
        <v>504</v>
      </c>
      <c r="C15" s="146" t="s">
        <v>505</v>
      </c>
      <c r="D15" s="69" t="s">
        <v>291</v>
      </c>
      <c r="E15" s="69" t="s">
        <v>291</v>
      </c>
      <c r="F15" s="69" t="s">
        <v>291</v>
      </c>
      <c r="G15" s="69" t="s">
        <v>291</v>
      </c>
      <c r="H15" s="69" t="s">
        <v>291</v>
      </c>
      <c r="I15" s="69">
        <v>1973</v>
      </c>
      <c r="J15" s="69" t="s">
        <v>291</v>
      </c>
      <c r="K15" s="69" t="s">
        <v>291</v>
      </c>
      <c r="L15" s="69" t="s">
        <v>291</v>
      </c>
      <c r="M15" s="69" t="s">
        <v>291</v>
      </c>
      <c r="N15" s="69" t="s">
        <v>291</v>
      </c>
      <c r="O15" s="505" t="s">
        <v>291</v>
      </c>
    </row>
    <row r="16" spans="1:15" s="14" customFormat="1" ht="15" customHeight="1" x14ac:dyDescent="0.2">
      <c r="A16" s="31"/>
      <c r="B16" s="31" t="s">
        <v>28</v>
      </c>
      <c r="C16" s="146" t="s">
        <v>447</v>
      </c>
      <c r="D16" s="147">
        <v>-1277</v>
      </c>
      <c r="E16" s="147">
        <v>-1316</v>
      </c>
      <c r="F16" s="147">
        <v>-3086</v>
      </c>
      <c r="G16" s="147">
        <v>-4262</v>
      </c>
      <c r="H16" s="147">
        <v>-660</v>
      </c>
      <c r="I16" s="147">
        <v>-1138</v>
      </c>
      <c r="J16" s="147">
        <v>-449</v>
      </c>
      <c r="K16" s="147">
        <v>-1741</v>
      </c>
      <c r="L16" s="147">
        <v>-332</v>
      </c>
      <c r="M16" s="147">
        <v>-886</v>
      </c>
      <c r="N16" s="147">
        <v>-587</v>
      </c>
      <c r="O16" s="413">
        <v>-324</v>
      </c>
    </row>
    <row r="17" spans="1:15" s="14" customFormat="1" ht="15" customHeight="1" x14ac:dyDescent="0.2">
      <c r="A17" s="31"/>
      <c r="B17" s="31" t="s">
        <v>195</v>
      </c>
      <c r="C17" s="146" t="s">
        <v>29</v>
      </c>
      <c r="D17" s="69" t="s">
        <v>291</v>
      </c>
      <c r="E17" s="69" t="s">
        <v>291</v>
      </c>
      <c r="F17" s="69" t="s">
        <v>291</v>
      </c>
      <c r="G17" s="69" t="s">
        <v>291</v>
      </c>
      <c r="H17" s="69" t="s">
        <v>291</v>
      </c>
      <c r="I17" s="69" t="s">
        <v>291</v>
      </c>
      <c r="J17" s="69" t="s">
        <v>291</v>
      </c>
      <c r="K17" s="69" t="s">
        <v>291</v>
      </c>
      <c r="L17" s="69" t="s">
        <v>291</v>
      </c>
      <c r="M17" s="69" t="s">
        <v>291</v>
      </c>
      <c r="N17" s="69" t="s">
        <v>291</v>
      </c>
      <c r="O17" s="505" t="s">
        <v>291</v>
      </c>
    </row>
    <row r="18" spans="1:15" s="14" customFormat="1" ht="15" customHeight="1" x14ac:dyDescent="0.2">
      <c r="A18" s="31"/>
      <c r="B18" s="31" t="s">
        <v>347</v>
      </c>
      <c r="C18" s="146" t="s">
        <v>368</v>
      </c>
      <c r="D18" s="69" t="s">
        <v>291</v>
      </c>
      <c r="E18" s="69" t="s">
        <v>291</v>
      </c>
      <c r="F18" s="69" t="s">
        <v>291</v>
      </c>
      <c r="G18" s="69" t="s">
        <v>291</v>
      </c>
      <c r="H18" s="69" t="s">
        <v>291</v>
      </c>
      <c r="I18" s="69" t="s">
        <v>291</v>
      </c>
      <c r="J18" s="69" t="s">
        <v>291</v>
      </c>
      <c r="K18" s="69" t="s">
        <v>291</v>
      </c>
      <c r="L18" s="69" t="s">
        <v>291</v>
      </c>
      <c r="M18" s="69" t="s">
        <v>291</v>
      </c>
      <c r="N18" s="69" t="s">
        <v>291</v>
      </c>
      <c r="O18" s="505" t="s">
        <v>291</v>
      </c>
    </row>
    <row r="19" spans="1:15" s="14" customFormat="1" ht="15" customHeight="1" x14ac:dyDescent="0.2">
      <c r="A19" s="31"/>
      <c r="B19" s="31" t="s">
        <v>348</v>
      </c>
      <c r="C19" s="146" t="s">
        <v>369</v>
      </c>
      <c r="D19" s="147">
        <v>0</v>
      </c>
      <c r="E19" s="147">
        <v>10</v>
      </c>
      <c r="F19" s="147">
        <v>1</v>
      </c>
      <c r="G19" s="147">
        <v>0</v>
      </c>
      <c r="H19" s="147">
        <v>49</v>
      </c>
      <c r="I19" s="147">
        <v>0</v>
      </c>
      <c r="J19" s="147">
        <v>0</v>
      </c>
      <c r="K19" s="147">
        <v>0</v>
      </c>
      <c r="L19" s="69">
        <v>0</v>
      </c>
      <c r="M19" s="69">
        <v>0</v>
      </c>
      <c r="N19" s="69">
        <v>2</v>
      </c>
      <c r="O19" s="505" t="s">
        <v>291</v>
      </c>
    </row>
    <row r="20" spans="1:15" s="14" customFormat="1" ht="15" customHeight="1" x14ac:dyDescent="0.2">
      <c r="A20" s="31"/>
      <c r="B20" s="31" t="s">
        <v>30</v>
      </c>
      <c r="C20" s="146" t="s">
        <v>31</v>
      </c>
      <c r="D20" s="69" t="s">
        <v>291</v>
      </c>
      <c r="E20" s="69" t="s">
        <v>291</v>
      </c>
      <c r="F20" s="69" t="s">
        <v>291</v>
      </c>
      <c r="G20" s="69" t="s">
        <v>291</v>
      </c>
      <c r="H20" s="69" t="s">
        <v>291</v>
      </c>
      <c r="I20" s="69" t="s">
        <v>291</v>
      </c>
      <c r="J20" s="69" t="s">
        <v>291</v>
      </c>
      <c r="K20" s="69" t="s">
        <v>291</v>
      </c>
      <c r="L20" s="69" t="s">
        <v>291</v>
      </c>
      <c r="M20" s="69" t="s">
        <v>291</v>
      </c>
      <c r="N20" s="69" t="s">
        <v>291</v>
      </c>
      <c r="O20" s="505" t="s">
        <v>291</v>
      </c>
    </row>
    <row r="21" spans="1:15" s="14" customFormat="1" ht="15" customHeight="1" x14ac:dyDescent="0.2">
      <c r="A21" s="31"/>
      <c r="B21" s="31" t="s">
        <v>32</v>
      </c>
      <c r="C21" s="146" t="s">
        <v>33</v>
      </c>
      <c r="D21" s="147">
        <v>-3</v>
      </c>
      <c r="E21" s="147">
        <v>-4</v>
      </c>
      <c r="F21" s="147">
        <v>-74</v>
      </c>
      <c r="G21" s="147">
        <v>-60</v>
      </c>
      <c r="H21" s="147">
        <v>-8</v>
      </c>
      <c r="I21" s="147">
        <v>-706</v>
      </c>
      <c r="J21" s="147">
        <v>-2</v>
      </c>
      <c r="K21" s="147">
        <v>-3</v>
      </c>
      <c r="L21" s="382">
        <v>0</v>
      </c>
      <c r="M21" s="382">
        <v>0</v>
      </c>
      <c r="N21" s="70">
        <v>-6</v>
      </c>
      <c r="O21" s="414">
        <v>-1</v>
      </c>
    </row>
    <row r="22" spans="1:15" s="14" customFormat="1" ht="15" customHeight="1" x14ac:dyDescent="0.2">
      <c r="A22" s="31"/>
      <c r="B22" s="31" t="s">
        <v>34</v>
      </c>
      <c r="C22" s="31" t="s">
        <v>35</v>
      </c>
      <c r="D22" s="70">
        <v>3</v>
      </c>
      <c r="E22" s="70">
        <v>227</v>
      </c>
      <c r="F22" s="70">
        <v>18</v>
      </c>
      <c r="G22" s="70">
        <v>6</v>
      </c>
      <c r="H22" s="70">
        <v>36</v>
      </c>
      <c r="I22" s="70">
        <v>423</v>
      </c>
      <c r="J22" s="70">
        <v>186</v>
      </c>
      <c r="K22" s="70">
        <v>2</v>
      </c>
      <c r="L22" s="70">
        <v>2</v>
      </c>
      <c r="M22" s="70">
        <v>9</v>
      </c>
      <c r="N22" s="70">
        <v>10</v>
      </c>
      <c r="O22" s="414">
        <v>2</v>
      </c>
    </row>
    <row r="23" spans="1:15" s="14" customFormat="1" ht="15" customHeight="1" x14ac:dyDescent="0.2">
      <c r="A23" s="31"/>
      <c r="B23" s="31" t="s">
        <v>36</v>
      </c>
      <c r="C23" s="31" t="s">
        <v>38</v>
      </c>
      <c r="D23" s="69">
        <v>-915</v>
      </c>
      <c r="E23" s="69">
        <v>-108</v>
      </c>
      <c r="F23" s="69">
        <v>-104</v>
      </c>
      <c r="G23" s="69" t="s">
        <v>291</v>
      </c>
      <c r="H23" s="69">
        <v>-320</v>
      </c>
      <c r="I23" s="69">
        <v>-127</v>
      </c>
      <c r="J23" s="69">
        <v>-26</v>
      </c>
      <c r="K23" s="69">
        <v>-94</v>
      </c>
      <c r="L23" s="69" t="s">
        <v>291</v>
      </c>
      <c r="M23" s="69" t="s">
        <v>291</v>
      </c>
      <c r="N23" s="69" t="s">
        <v>291</v>
      </c>
      <c r="O23" s="505" t="s">
        <v>291</v>
      </c>
    </row>
    <row r="24" spans="1:15" s="14" customFormat="1" ht="15" customHeight="1" x14ac:dyDescent="0.2">
      <c r="A24" s="31"/>
      <c r="B24" s="31" t="s">
        <v>37</v>
      </c>
      <c r="C24" s="31" t="s">
        <v>39</v>
      </c>
      <c r="D24" s="70" t="s">
        <v>291</v>
      </c>
      <c r="E24" s="69" t="s">
        <v>291</v>
      </c>
      <c r="F24" s="69">
        <v>7</v>
      </c>
      <c r="G24" s="69">
        <v>3</v>
      </c>
      <c r="H24" s="69">
        <v>2</v>
      </c>
      <c r="I24" s="69">
        <v>27</v>
      </c>
      <c r="J24" s="69">
        <v>24</v>
      </c>
      <c r="K24" s="69">
        <v>45</v>
      </c>
      <c r="L24" s="69">
        <v>24</v>
      </c>
      <c r="M24" s="69">
        <v>12</v>
      </c>
      <c r="N24" s="69">
        <v>16</v>
      </c>
      <c r="O24" s="505">
        <v>6</v>
      </c>
    </row>
    <row r="25" spans="1:15" s="14" customFormat="1" ht="15" customHeight="1" x14ac:dyDescent="0.2">
      <c r="A25" s="514" t="s">
        <v>176</v>
      </c>
      <c r="B25" s="514"/>
      <c r="C25" s="124" t="s">
        <v>111</v>
      </c>
      <c r="D25" s="232">
        <v>-1585</v>
      </c>
      <c r="E25" s="232">
        <v>-1256</v>
      </c>
      <c r="F25" s="232">
        <v>-3149</v>
      </c>
      <c r="G25" s="232">
        <v>-3625</v>
      </c>
      <c r="H25" s="232">
        <v>-800</v>
      </c>
      <c r="I25" s="232">
        <v>453</v>
      </c>
      <c r="J25" s="232">
        <v>-365</v>
      </c>
      <c r="K25" s="232">
        <v>-1428</v>
      </c>
      <c r="L25" s="232">
        <v>-306</v>
      </c>
      <c r="M25" s="232">
        <v>-865</v>
      </c>
      <c r="N25" s="232">
        <v>-565</v>
      </c>
      <c r="O25" s="506">
        <v>-759</v>
      </c>
    </row>
    <row r="26" spans="1:15" s="14" customFormat="1" ht="15" customHeight="1" x14ac:dyDescent="0.2">
      <c r="A26" s="517" t="s">
        <v>177</v>
      </c>
      <c r="B26" s="517"/>
      <c r="C26" s="31" t="s">
        <v>142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414"/>
    </row>
    <row r="27" spans="1:15" s="14" customFormat="1" ht="15" customHeight="1" x14ac:dyDescent="0.2">
      <c r="A27" s="260"/>
      <c r="B27" s="31" t="s">
        <v>413</v>
      </c>
      <c r="C27" s="31" t="s">
        <v>449</v>
      </c>
      <c r="D27" s="147" t="s">
        <v>291</v>
      </c>
      <c r="E27" s="69" t="s">
        <v>291</v>
      </c>
      <c r="F27" s="69" t="s">
        <v>291</v>
      </c>
      <c r="G27" s="69">
        <v>28</v>
      </c>
      <c r="H27" s="70" t="s">
        <v>291</v>
      </c>
      <c r="I27" s="69">
        <v>1000</v>
      </c>
      <c r="J27" s="69" t="s">
        <v>291</v>
      </c>
      <c r="K27" s="69" t="s">
        <v>291</v>
      </c>
      <c r="L27" s="69" t="s">
        <v>291</v>
      </c>
      <c r="M27" s="69" t="s">
        <v>291</v>
      </c>
      <c r="N27" s="69" t="s">
        <v>291</v>
      </c>
      <c r="O27" s="505" t="s">
        <v>291</v>
      </c>
    </row>
    <row r="28" spans="1:15" s="14" customFormat="1" ht="15" customHeight="1" x14ac:dyDescent="0.2">
      <c r="A28" s="260"/>
      <c r="B28" s="31" t="s">
        <v>481</v>
      </c>
      <c r="C28" s="31" t="s">
        <v>483</v>
      </c>
      <c r="D28" s="147" t="s">
        <v>291</v>
      </c>
      <c r="E28" s="69" t="s">
        <v>291</v>
      </c>
      <c r="F28" s="69" t="s">
        <v>291</v>
      </c>
      <c r="G28" s="69" t="s">
        <v>291</v>
      </c>
      <c r="H28" s="69">
        <v>-28</v>
      </c>
      <c r="I28" s="69">
        <v>-1000</v>
      </c>
      <c r="J28" s="69" t="s">
        <v>291</v>
      </c>
      <c r="K28" s="69" t="s">
        <v>291</v>
      </c>
      <c r="L28" s="69" t="s">
        <v>291</v>
      </c>
      <c r="M28" s="69" t="s">
        <v>291</v>
      </c>
      <c r="N28" s="69" t="s">
        <v>291</v>
      </c>
      <c r="O28" s="505" t="s">
        <v>291</v>
      </c>
    </row>
    <row r="29" spans="1:15" s="14" customFormat="1" ht="15" customHeight="1" x14ac:dyDescent="0.2">
      <c r="A29" s="260"/>
      <c r="B29" s="31" t="s">
        <v>484</v>
      </c>
      <c r="C29" s="31" t="s">
        <v>486</v>
      </c>
      <c r="D29" s="147" t="s">
        <v>291</v>
      </c>
      <c r="E29" s="69" t="s">
        <v>291</v>
      </c>
      <c r="F29" s="69" t="s">
        <v>291</v>
      </c>
      <c r="G29" s="69" t="s">
        <v>291</v>
      </c>
      <c r="H29" s="69">
        <v>7000</v>
      </c>
      <c r="I29" s="69" t="s">
        <v>291</v>
      </c>
      <c r="J29" s="69" t="s">
        <v>291</v>
      </c>
      <c r="K29" s="69" t="s">
        <v>291</v>
      </c>
      <c r="L29" s="69" t="s">
        <v>291</v>
      </c>
      <c r="M29" s="69" t="s">
        <v>291</v>
      </c>
      <c r="N29" s="69" t="s">
        <v>291</v>
      </c>
      <c r="O29" s="505" t="s">
        <v>291</v>
      </c>
    </row>
    <row r="30" spans="1:15" s="14" customFormat="1" ht="15" customHeight="1" x14ac:dyDescent="0.2">
      <c r="A30" s="260"/>
      <c r="B30" s="31" t="s">
        <v>485</v>
      </c>
      <c r="C30" s="31" t="s">
        <v>487</v>
      </c>
      <c r="D30" s="147" t="s">
        <v>291</v>
      </c>
      <c r="E30" s="69" t="s">
        <v>291</v>
      </c>
      <c r="F30" s="69" t="s">
        <v>291</v>
      </c>
      <c r="G30" s="69" t="s">
        <v>291</v>
      </c>
      <c r="H30" s="69">
        <v>-700</v>
      </c>
      <c r="I30" s="69">
        <v>-6300</v>
      </c>
      <c r="J30" s="69" t="s">
        <v>291</v>
      </c>
      <c r="K30" s="69" t="s">
        <v>291</v>
      </c>
      <c r="L30" s="69" t="s">
        <v>291</v>
      </c>
      <c r="M30" s="69" t="s">
        <v>291</v>
      </c>
      <c r="N30" s="69" t="s">
        <v>291</v>
      </c>
      <c r="O30" s="505" t="s">
        <v>291</v>
      </c>
    </row>
    <row r="31" spans="1:15" s="14" customFormat="1" ht="15" customHeight="1" x14ac:dyDescent="0.2">
      <c r="A31" s="260"/>
      <c r="B31" s="31" t="s">
        <v>414</v>
      </c>
      <c r="C31" s="31" t="s">
        <v>450</v>
      </c>
      <c r="D31" s="147" t="s">
        <v>291</v>
      </c>
      <c r="E31" s="69" t="s">
        <v>291</v>
      </c>
      <c r="F31" s="69" t="s">
        <v>291</v>
      </c>
      <c r="G31" s="69">
        <v>2424</v>
      </c>
      <c r="H31" s="70" t="s">
        <v>291</v>
      </c>
      <c r="I31" s="69" t="s">
        <v>291</v>
      </c>
      <c r="J31" s="69" t="s">
        <v>291</v>
      </c>
      <c r="K31" s="69" t="s">
        <v>291</v>
      </c>
      <c r="L31" s="69" t="s">
        <v>291</v>
      </c>
      <c r="M31" s="69" t="s">
        <v>291</v>
      </c>
      <c r="N31" s="69" t="s">
        <v>291</v>
      </c>
      <c r="O31" s="505" t="s">
        <v>291</v>
      </c>
    </row>
    <row r="32" spans="1:15" s="14" customFormat="1" ht="15" customHeight="1" x14ac:dyDescent="0.2">
      <c r="A32" s="260"/>
      <c r="B32" s="31" t="s">
        <v>415</v>
      </c>
      <c r="C32" s="31" t="s">
        <v>482</v>
      </c>
      <c r="D32" s="147" t="s">
        <v>291</v>
      </c>
      <c r="E32" s="69" t="s">
        <v>291</v>
      </c>
      <c r="F32" s="69" t="s">
        <v>291</v>
      </c>
      <c r="G32" s="69">
        <v>-1008</v>
      </c>
      <c r="H32" s="70">
        <v>-1416</v>
      </c>
      <c r="I32" s="69" t="s">
        <v>291</v>
      </c>
      <c r="J32" s="69" t="s">
        <v>291</v>
      </c>
      <c r="K32" s="69" t="s">
        <v>291</v>
      </c>
      <c r="L32" s="69" t="s">
        <v>291</v>
      </c>
      <c r="M32" s="69" t="s">
        <v>291</v>
      </c>
      <c r="N32" s="69" t="s">
        <v>291</v>
      </c>
      <c r="O32" s="505" t="s">
        <v>291</v>
      </c>
    </row>
    <row r="33" spans="1:19" s="14" customFormat="1" ht="15" customHeight="1" x14ac:dyDescent="0.2">
      <c r="A33" s="31"/>
      <c r="B33" s="31" t="s">
        <v>349</v>
      </c>
      <c r="C33" s="31" t="s">
        <v>451</v>
      </c>
      <c r="D33" s="147" t="s">
        <v>291</v>
      </c>
      <c r="E33" s="69" t="s">
        <v>291</v>
      </c>
      <c r="F33" s="69" t="s">
        <v>291</v>
      </c>
      <c r="G33" s="69" t="s">
        <v>503</v>
      </c>
      <c r="H33" s="147" t="s">
        <v>503</v>
      </c>
      <c r="I33" s="147" t="s">
        <v>371</v>
      </c>
      <c r="J33" s="69" t="s">
        <v>291</v>
      </c>
      <c r="K33" s="147" t="s">
        <v>371</v>
      </c>
      <c r="L33" s="147" t="s">
        <v>371</v>
      </c>
      <c r="M33" s="147" t="s">
        <v>291</v>
      </c>
      <c r="N33" s="69" t="s">
        <v>291</v>
      </c>
      <c r="O33" s="505" t="s">
        <v>291</v>
      </c>
    </row>
    <row r="34" spans="1:19" s="14" customFormat="1" ht="15" customHeight="1" x14ac:dyDescent="0.2">
      <c r="A34" s="31"/>
      <c r="B34" s="31" t="s">
        <v>40</v>
      </c>
      <c r="C34" s="31" t="s">
        <v>452</v>
      </c>
      <c r="D34" s="147" t="s">
        <v>291</v>
      </c>
      <c r="E34" s="69" t="s">
        <v>291</v>
      </c>
      <c r="F34" s="69" t="s">
        <v>291</v>
      </c>
      <c r="G34" s="69" t="s">
        <v>291</v>
      </c>
      <c r="H34" s="69" t="s">
        <v>291</v>
      </c>
      <c r="I34" s="69" t="s">
        <v>291</v>
      </c>
      <c r="J34" s="69" t="s">
        <v>291</v>
      </c>
      <c r="K34" s="69" t="s">
        <v>291</v>
      </c>
      <c r="L34" s="69" t="s">
        <v>291</v>
      </c>
      <c r="M34" s="69" t="s">
        <v>291</v>
      </c>
      <c r="N34" s="69" t="s">
        <v>291</v>
      </c>
      <c r="O34" s="505" t="s">
        <v>291</v>
      </c>
    </row>
    <row r="35" spans="1:19" s="14" customFormat="1" ht="15" customHeight="1" x14ac:dyDescent="0.2">
      <c r="A35" s="31"/>
      <c r="B35" s="31" t="s">
        <v>178</v>
      </c>
      <c r="C35" s="31" t="s">
        <v>453</v>
      </c>
      <c r="D35" s="70">
        <v>-570</v>
      </c>
      <c r="E35" s="70">
        <v>-567</v>
      </c>
      <c r="F35" s="70">
        <v>-567</v>
      </c>
      <c r="G35" s="70">
        <v>-1</v>
      </c>
      <c r="H35" s="70" t="s">
        <v>503</v>
      </c>
      <c r="I35" s="147">
        <v>-485</v>
      </c>
      <c r="J35" s="69">
        <v>-728</v>
      </c>
      <c r="K35" s="69">
        <v>-1214</v>
      </c>
      <c r="L35" s="69">
        <v>-1375</v>
      </c>
      <c r="M35" s="69">
        <v>-1457</v>
      </c>
      <c r="N35" s="69">
        <v>-1457</v>
      </c>
      <c r="O35" s="505">
        <v>-1457</v>
      </c>
    </row>
    <row r="36" spans="1:19" s="14" customFormat="1" ht="15" customHeight="1" x14ac:dyDescent="0.2">
      <c r="A36" s="31"/>
      <c r="B36" s="31" t="s">
        <v>350</v>
      </c>
      <c r="C36" s="31" t="s">
        <v>454</v>
      </c>
      <c r="D36" s="70">
        <v>-431</v>
      </c>
      <c r="E36" s="70">
        <v>-455</v>
      </c>
      <c r="F36" s="70">
        <v>-422</v>
      </c>
      <c r="G36" s="70">
        <v>-397</v>
      </c>
      <c r="H36" s="70">
        <v>-215</v>
      </c>
      <c r="I36" s="70">
        <v>-157</v>
      </c>
      <c r="J36" s="70">
        <v>-45</v>
      </c>
      <c r="K36" s="70">
        <v>-46</v>
      </c>
      <c r="L36" s="70">
        <v>-48</v>
      </c>
      <c r="M36" s="70">
        <v>-45</v>
      </c>
      <c r="N36" s="70">
        <v>-4</v>
      </c>
      <c r="O36" s="414">
        <v>-4</v>
      </c>
    </row>
    <row r="37" spans="1:19" s="14" customFormat="1" ht="15" customHeight="1" x14ac:dyDescent="0.2">
      <c r="A37" s="31"/>
      <c r="B37" s="31" t="s">
        <v>455</v>
      </c>
      <c r="C37" s="31" t="s">
        <v>418</v>
      </c>
      <c r="D37" s="147" t="s">
        <v>291</v>
      </c>
      <c r="E37" s="69" t="s">
        <v>291</v>
      </c>
      <c r="F37" s="69" t="s">
        <v>291</v>
      </c>
      <c r="G37" s="69">
        <v>-23</v>
      </c>
      <c r="H37" s="70" t="s">
        <v>291</v>
      </c>
      <c r="I37" s="69" t="s">
        <v>291</v>
      </c>
      <c r="J37" s="69" t="s">
        <v>291</v>
      </c>
      <c r="K37" s="69" t="s">
        <v>291</v>
      </c>
      <c r="L37" s="69" t="s">
        <v>291</v>
      </c>
      <c r="M37" s="69" t="s">
        <v>291</v>
      </c>
      <c r="N37" s="69" t="s">
        <v>291</v>
      </c>
      <c r="O37" s="505" t="s">
        <v>291</v>
      </c>
    </row>
    <row r="38" spans="1:19" s="14" customFormat="1" ht="15" customHeight="1" x14ac:dyDescent="0.2">
      <c r="A38" s="514" t="s">
        <v>177</v>
      </c>
      <c r="B38" s="514"/>
      <c r="C38" s="124" t="s">
        <v>142</v>
      </c>
      <c r="D38" s="232">
        <v>-1001</v>
      </c>
      <c r="E38" s="232">
        <v>-1022</v>
      </c>
      <c r="F38" s="232">
        <v>-989</v>
      </c>
      <c r="G38" s="232">
        <v>1022</v>
      </c>
      <c r="H38" s="232">
        <v>4640</v>
      </c>
      <c r="I38" s="232">
        <v>-6943</v>
      </c>
      <c r="J38" s="232">
        <v>-773</v>
      </c>
      <c r="K38" s="232">
        <v>-1260</v>
      </c>
      <c r="L38" s="232">
        <v>-1424</v>
      </c>
      <c r="M38" s="232">
        <v>-1502</v>
      </c>
      <c r="N38" s="232">
        <v>-1462</v>
      </c>
      <c r="O38" s="506">
        <v>-1461</v>
      </c>
    </row>
    <row r="39" spans="1:19" s="14" customFormat="1" ht="15" customHeight="1" x14ac:dyDescent="0.2">
      <c r="A39" s="516" t="s">
        <v>247</v>
      </c>
      <c r="B39" s="516"/>
      <c r="C39" s="72" t="s">
        <v>225</v>
      </c>
      <c r="D39" s="70">
        <v>-3</v>
      </c>
      <c r="E39" s="70">
        <v>5</v>
      </c>
      <c r="F39" s="70">
        <v>7</v>
      </c>
      <c r="G39" s="70">
        <v>-26</v>
      </c>
      <c r="H39" s="70">
        <v>1</v>
      </c>
      <c r="I39" s="70">
        <v>-17</v>
      </c>
      <c r="J39" s="69">
        <v>10</v>
      </c>
      <c r="K39" s="69">
        <v>-41</v>
      </c>
      <c r="L39" s="69">
        <v>5</v>
      </c>
      <c r="M39" s="69">
        <v>112</v>
      </c>
      <c r="N39" s="69">
        <v>112</v>
      </c>
      <c r="O39" s="505">
        <v>106</v>
      </c>
    </row>
    <row r="40" spans="1:19" s="14" customFormat="1" ht="15" customHeight="1" x14ac:dyDescent="0.2">
      <c r="A40" s="516" t="s">
        <v>41</v>
      </c>
      <c r="B40" s="516"/>
      <c r="C40" s="72" t="s">
        <v>226</v>
      </c>
      <c r="D40" s="233">
        <v>2137</v>
      </c>
      <c r="E40" s="233">
        <v>2061</v>
      </c>
      <c r="F40" s="233">
        <v>-1915</v>
      </c>
      <c r="G40" s="233">
        <v>-2177</v>
      </c>
      <c r="H40" s="233">
        <v>2446</v>
      </c>
      <c r="I40" s="233">
        <v>-742</v>
      </c>
      <c r="J40" s="233">
        <v>1563</v>
      </c>
      <c r="K40" s="233">
        <v>693</v>
      </c>
      <c r="L40" s="233">
        <v>2369</v>
      </c>
      <c r="M40" s="233">
        <v>980</v>
      </c>
      <c r="N40" s="233">
        <v>287</v>
      </c>
      <c r="O40" s="507">
        <v>165</v>
      </c>
    </row>
    <row r="41" spans="1:19" s="14" customFormat="1" ht="15" customHeight="1" x14ac:dyDescent="0.2">
      <c r="A41" s="514" t="s">
        <v>196</v>
      </c>
      <c r="B41" s="514"/>
      <c r="C41" s="124" t="s">
        <v>85</v>
      </c>
      <c r="D41" s="232">
        <v>5351</v>
      </c>
      <c r="E41" s="232">
        <v>7489</v>
      </c>
      <c r="F41" s="232">
        <v>9550</v>
      </c>
      <c r="G41" s="232">
        <v>7634</v>
      </c>
      <c r="H41" s="232">
        <v>5456</v>
      </c>
      <c r="I41" s="232">
        <v>7903</v>
      </c>
      <c r="J41" s="232">
        <v>7303</v>
      </c>
      <c r="K41" s="232">
        <v>8867</v>
      </c>
      <c r="L41" s="232">
        <v>9560</v>
      </c>
      <c r="M41" s="232">
        <v>11930</v>
      </c>
      <c r="N41" s="232">
        <v>12911</v>
      </c>
      <c r="O41" s="506">
        <v>13199</v>
      </c>
    </row>
    <row r="42" spans="1:19" s="14" customFormat="1" ht="15" customHeight="1" x14ac:dyDescent="0.2">
      <c r="A42" s="345"/>
      <c r="B42" s="345" t="s">
        <v>506</v>
      </c>
      <c r="C42" s="346"/>
      <c r="D42" s="347" t="s">
        <v>291</v>
      </c>
      <c r="E42" s="347" t="s">
        <v>291</v>
      </c>
      <c r="F42" s="347" t="s">
        <v>291</v>
      </c>
      <c r="G42" s="347" t="s">
        <v>291</v>
      </c>
      <c r="H42" s="347" t="s">
        <v>291</v>
      </c>
      <c r="I42" s="352">
        <v>142</v>
      </c>
      <c r="J42" s="352" t="s">
        <v>293</v>
      </c>
      <c r="K42" s="352" t="s">
        <v>293</v>
      </c>
      <c r="L42" s="352" t="s">
        <v>515</v>
      </c>
      <c r="M42" s="352" t="s">
        <v>291</v>
      </c>
      <c r="N42" s="352" t="s">
        <v>293</v>
      </c>
      <c r="O42" s="508" t="s">
        <v>293</v>
      </c>
    </row>
    <row r="43" spans="1:19" s="14" customFormat="1" ht="15" customHeight="1" x14ac:dyDescent="0.2">
      <c r="A43" s="515" t="s">
        <v>197</v>
      </c>
      <c r="B43" s="515"/>
      <c r="C43" s="126" t="s">
        <v>86</v>
      </c>
      <c r="D43" s="234">
        <v>7489</v>
      </c>
      <c r="E43" s="234">
        <v>9550</v>
      </c>
      <c r="F43" s="234">
        <v>7634</v>
      </c>
      <c r="G43" s="234">
        <v>5456</v>
      </c>
      <c r="H43" s="234">
        <v>7903</v>
      </c>
      <c r="I43" s="234">
        <v>7303</v>
      </c>
      <c r="J43" s="234">
        <v>8867</v>
      </c>
      <c r="K43" s="234">
        <v>9560</v>
      </c>
      <c r="L43" s="234">
        <v>11930</v>
      </c>
      <c r="M43" s="234">
        <v>12911</v>
      </c>
      <c r="N43" s="234">
        <v>13199</v>
      </c>
      <c r="O43" s="509">
        <v>13364</v>
      </c>
    </row>
    <row r="44" spans="1:19" ht="10.5" customHeight="1" x14ac:dyDescent="0.2">
      <c r="A44" s="8"/>
      <c r="B44" s="34"/>
      <c r="C44" s="8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9" s="14" customFormat="1" ht="10.5" customHeight="1" x14ac:dyDescent="0.2">
      <c r="A45" s="74"/>
      <c r="B45" s="34"/>
      <c r="C45" s="74"/>
    </row>
    <row r="46" spans="1:19" s="14" customFormat="1" ht="9.6" x14ac:dyDescent="0.2">
      <c r="A46" s="74"/>
      <c r="B46" s="74"/>
      <c r="C46" s="74"/>
    </row>
    <row r="47" spans="1:19" s="14" customFormat="1" ht="9.6" x14ac:dyDescent="0.2">
      <c r="A47" s="74"/>
      <c r="B47" s="74"/>
      <c r="C47" s="74"/>
    </row>
    <row r="48" spans="1:19" s="14" customFormat="1" ht="10.8" x14ac:dyDescent="0.2">
      <c r="A48" s="74"/>
      <c r="B48" s="74"/>
      <c r="C48" s="74"/>
      <c r="S48" s="24"/>
    </row>
    <row r="49" spans="1:3" s="25" customFormat="1" ht="10.8" x14ac:dyDescent="0.2">
      <c r="A49" s="75"/>
      <c r="B49" s="75"/>
      <c r="C49" s="75"/>
    </row>
    <row r="50" spans="1:3" s="25" customFormat="1" ht="10.8" x14ac:dyDescent="0.2">
      <c r="A50" s="75"/>
      <c r="B50" s="75"/>
      <c r="C50" s="75"/>
    </row>
    <row r="51" spans="1:3" s="25" customFormat="1" ht="10.8" x14ac:dyDescent="0.2">
      <c r="A51" s="75"/>
      <c r="B51" s="75"/>
      <c r="C51" s="75"/>
    </row>
    <row r="52" spans="1:3" s="25" customFormat="1" ht="10.8" x14ac:dyDescent="0.2">
      <c r="A52" s="75"/>
      <c r="B52" s="75"/>
      <c r="C52" s="75"/>
    </row>
    <row r="53" spans="1:3" s="25" customFormat="1" ht="10.8" x14ac:dyDescent="0.2">
      <c r="A53" s="75"/>
      <c r="B53" s="75"/>
      <c r="C53" s="75"/>
    </row>
  </sheetData>
  <mergeCells count="8">
    <mergeCell ref="A43:B43"/>
    <mergeCell ref="A7:B7"/>
    <mergeCell ref="A40:B40"/>
    <mergeCell ref="A41:B41"/>
    <mergeCell ref="A25:B25"/>
    <mergeCell ref="A26:B26"/>
    <mergeCell ref="A38:B38"/>
    <mergeCell ref="A39:B39"/>
  </mergeCells>
  <phoneticPr fontId="2"/>
  <pageMargins left="0.31496062992125984" right="0.11811023622047245" top="0.98425196850393704" bottom="0.51181102362204722" header="0.51181102362204722" footer="0.51181102362204722"/>
  <pageSetup paperSize="9" scale="81" orientation="landscape" r:id="rId1"/>
  <headerFooter alignWithMargins="0"/>
  <colBreaks count="1" manualBreakCount="1">
    <brk id="14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P64"/>
  <sheetViews>
    <sheetView showGridLines="0" view="pageBreakPreview" zoomScaleNormal="106" zoomScaleSheetLayoutView="100" workbookViewId="0">
      <pane xSplit="3" topLeftCell="E1" activePane="topRight" state="frozen"/>
      <selection activeCell="B1" sqref="B1"/>
      <selection pane="topRight" activeCell="O20" sqref="O20"/>
    </sheetView>
  </sheetViews>
  <sheetFormatPr defaultColWidth="9" defaultRowHeight="13.2" x14ac:dyDescent="0.2"/>
  <cols>
    <col min="1" max="1" width="1" style="8" customWidth="1"/>
    <col min="2" max="2" width="18" style="8" customWidth="1"/>
    <col min="3" max="3" width="26.6640625" style="8" customWidth="1"/>
    <col min="4" max="4" width="10.6640625" style="8" hidden="1" customWidth="1"/>
    <col min="5" max="5" width="10.6640625" style="8" customWidth="1"/>
    <col min="6" max="6" width="10.109375" style="8" customWidth="1"/>
    <col min="7" max="7" width="9.88671875" style="8" bestFit="1" customWidth="1"/>
    <col min="8" max="8" width="9" style="8"/>
    <col min="9" max="9" width="10.109375" style="8" bestFit="1" customWidth="1"/>
    <col min="10" max="16" width="10.88671875" style="8" customWidth="1"/>
    <col min="17" max="16384" width="9" style="8"/>
  </cols>
  <sheetData>
    <row r="1" spans="1:16" ht="13.5" customHeight="1" x14ac:dyDescent="0.2"/>
    <row r="2" spans="1:16" ht="22.5" customHeight="1" x14ac:dyDescent="0.2">
      <c r="A2" s="99"/>
      <c r="B2" s="26" t="s">
        <v>387</v>
      </c>
      <c r="C2" s="9"/>
      <c r="D2" s="9"/>
      <c r="E2" s="9"/>
      <c r="F2" s="9"/>
      <c r="G2" s="9"/>
      <c r="H2" s="9"/>
      <c r="I2" s="9"/>
      <c r="J2" s="9"/>
      <c r="K2" s="9"/>
      <c r="L2" s="366"/>
      <c r="M2" s="366"/>
      <c r="N2" s="366"/>
      <c r="O2" s="366"/>
      <c r="P2" s="366"/>
    </row>
    <row r="3" spans="1:16" ht="22.5" customHeight="1" x14ac:dyDescent="0.15">
      <c r="A3" s="10"/>
      <c r="B3" s="396" t="s">
        <v>286</v>
      </c>
      <c r="C3" s="10"/>
      <c r="D3" s="354"/>
      <c r="E3" s="354"/>
      <c r="F3" s="354"/>
      <c r="G3" s="354" t="s">
        <v>417</v>
      </c>
      <c r="H3" s="354"/>
      <c r="I3" s="354"/>
      <c r="J3" s="354"/>
      <c r="K3" s="354"/>
      <c r="L3" s="43"/>
      <c r="M3" s="43"/>
      <c r="N3" s="43"/>
      <c r="O3" s="43"/>
      <c r="P3" s="43"/>
    </row>
    <row r="4" spans="1:16" ht="19.5" customHeight="1" x14ac:dyDescent="0.15">
      <c r="A4" s="10"/>
      <c r="B4" s="22" t="s">
        <v>607</v>
      </c>
      <c r="C4" s="10"/>
      <c r="D4" s="395"/>
      <c r="E4" s="395"/>
      <c r="F4" s="395"/>
      <c r="G4" s="395"/>
      <c r="H4" s="395"/>
      <c r="I4" s="395"/>
      <c r="J4" s="395"/>
      <c r="K4" s="395"/>
      <c r="L4" s="43"/>
      <c r="M4" s="43"/>
      <c r="N4" s="43"/>
      <c r="O4" s="43"/>
      <c r="P4" s="43"/>
    </row>
    <row r="5" spans="1:16" ht="14.25" customHeight="1" x14ac:dyDescent="0.15">
      <c r="A5" s="10"/>
      <c r="C5" s="10"/>
      <c r="D5" s="395"/>
      <c r="E5" s="395"/>
      <c r="F5" s="395"/>
      <c r="G5" s="395"/>
      <c r="H5" s="395"/>
      <c r="I5" s="395"/>
      <c r="J5" s="395"/>
      <c r="K5" s="395"/>
      <c r="L5" s="43"/>
      <c r="M5" s="43"/>
      <c r="N5" s="43"/>
      <c r="O5" s="43"/>
      <c r="P5" s="43" t="s">
        <v>63</v>
      </c>
    </row>
    <row r="6" spans="1:16" s="14" customFormat="1" ht="11.25" customHeight="1" x14ac:dyDescent="0.2">
      <c r="A6" s="7"/>
      <c r="B6" s="7"/>
      <c r="C6" s="7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  <c r="P6" s="522"/>
    </row>
    <row r="7" spans="1:16" s="14" customFormat="1" ht="11.25" customHeight="1" x14ac:dyDescent="0.2">
      <c r="A7" s="7"/>
      <c r="B7" s="7"/>
      <c r="C7" s="7"/>
      <c r="D7" s="361" t="s">
        <v>507</v>
      </c>
      <c r="E7" s="361" t="s">
        <v>508</v>
      </c>
      <c r="F7" s="361" t="s">
        <v>509</v>
      </c>
      <c r="G7" s="361" t="s">
        <v>510</v>
      </c>
      <c r="H7" s="361" t="s">
        <v>511</v>
      </c>
      <c r="I7" s="361" t="s">
        <v>520</v>
      </c>
      <c r="J7" s="361" t="s">
        <v>521</v>
      </c>
      <c r="K7" s="361" t="s">
        <v>518</v>
      </c>
      <c r="L7" s="361" t="s">
        <v>532</v>
      </c>
      <c r="M7" s="403" t="s">
        <v>552</v>
      </c>
      <c r="N7" s="361" t="s">
        <v>608</v>
      </c>
      <c r="O7" s="361" t="s">
        <v>622</v>
      </c>
      <c r="P7" s="362" t="s">
        <v>621</v>
      </c>
    </row>
    <row r="8" spans="1:16" s="14" customFormat="1" ht="11.25" customHeight="1" x14ac:dyDescent="0.2">
      <c r="A8" s="7"/>
      <c r="B8" s="7"/>
      <c r="C8" s="7"/>
      <c r="D8" s="361" t="s">
        <v>652</v>
      </c>
      <c r="E8" s="361" t="s">
        <v>651</v>
      </c>
      <c r="F8" s="361" t="s">
        <v>650</v>
      </c>
      <c r="G8" s="403" t="s">
        <v>648</v>
      </c>
      <c r="H8" s="361" t="s">
        <v>647</v>
      </c>
      <c r="I8" s="361" t="s">
        <v>646</v>
      </c>
      <c r="J8" s="403" t="s">
        <v>645</v>
      </c>
      <c r="K8" s="361" t="s">
        <v>644</v>
      </c>
      <c r="L8" s="361" t="s">
        <v>643</v>
      </c>
      <c r="M8" s="403" t="s">
        <v>641</v>
      </c>
      <c r="N8" s="361" t="s">
        <v>640</v>
      </c>
      <c r="O8" s="361" t="s">
        <v>639</v>
      </c>
      <c r="P8" s="362" t="s">
        <v>638</v>
      </c>
    </row>
    <row r="9" spans="1:16" s="14" customFormat="1" ht="15" customHeight="1" x14ac:dyDescent="0.2">
      <c r="A9" s="54" t="s">
        <v>163</v>
      </c>
      <c r="B9" s="54"/>
      <c r="C9" s="55" t="s">
        <v>135</v>
      </c>
      <c r="D9" s="35">
        <v>14698</v>
      </c>
      <c r="E9" s="35">
        <v>16150</v>
      </c>
      <c r="F9" s="35">
        <v>15363</v>
      </c>
      <c r="G9" s="35">
        <v>14485</v>
      </c>
      <c r="H9" s="35">
        <v>15775</v>
      </c>
      <c r="I9" s="35">
        <v>15188</v>
      </c>
      <c r="J9" s="35">
        <v>11353</v>
      </c>
      <c r="K9" s="35">
        <v>11455</v>
      </c>
      <c r="L9" s="35">
        <v>11169</v>
      </c>
      <c r="M9" s="56">
        <v>11231</v>
      </c>
      <c r="N9" s="35">
        <f>ROUNDDOWN(N46,0)</f>
        <v>11728</v>
      </c>
      <c r="O9" s="432">
        <f>ROUNDDOWN(O46,0)</f>
        <v>11998</v>
      </c>
      <c r="P9" s="60">
        <v>12500</v>
      </c>
    </row>
    <row r="10" spans="1:16" s="14" customFormat="1" ht="15" customHeight="1" x14ac:dyDescent="0.2">
      <c r="A10" s="7" t="s">
        <v>164</v>
      </c>
      <c r="B10" s="7"/>
      <c r="C10" s="15" t="s">
        <v>136</v>
      </c>
      <c r="D10" s="35">
        <v>11718</v>
      </c>
      <c r="E10" s="35">
        <v>12936</v>
      </c>
      <c r="F10" s="35">
        <v>11735</v>
      </c>
      <c r="G10" s="35">
        <v>10218</v>
      </c>
      <c r="H10" s="35">
        <v>11100</v>
      </c>
      <c r="I10" s="35">
        <v>9665</v>
      </c>
      <c r="J10" s="284">
        <v>7258</v>
      </c>
      <c r="K10" s="284">
        <v>7045</v>
      </c>
      <c r="L10" s="284">
        <v>6653</v>
      </c>
      <c r="M10" s="284">
        <v>6437</v>
      </c>
      <c r="N10" s="284">
        <f t="shared" ref="N10:O16" si="0">ROUNDDOWN(N47,0)</f>
        <v>7102</v>
      </c>
      <c r="O10" s="440">
        <f t="shared" si="0"/>
        <v>8834</v>
      </c>
      <c r="P10" s="252" t="s">
        <v>373</v>
      </c>
    </row>
    <row r="11" spans="1:16" s="14" customFormat="1" ht="15" customHeight="1" x14ac:dyDescent="0.2">
      <c r="A11" s="7" t="s">
        <v>165</v>
      </c>
      <c r="B11" s="7"/>
      <c r="C11" s="15" t="s">
        <v>223</v>
      </c>
      <c r="D11" s="35">
        <v>2979</v>
      </c>
      <c r="E11" s="35">
        <v>3214</v>
      </c>
      <c r="F11" s="35">
        <v>3627</v>
      </c>
      <c r="G11" s="35">
        <v>4267</v>
      </c>
      <c r="H11" s="35">
        <v>4675</v>
      </c>
      <c r="I11" s="35">
        <v>5523</v>
      </c>
      <c r="J11" s="284">
        <v>4094</v>
      </c>
      <c r="K11" s="284">
        <v>4410</v>
      </c>
      <c r="L11" s="284">
        <v>4515</v>
      </c>
      <c r="M11" s="284">
        <v>4793</v>
      </c>
      <c r="N11" s="284">
        <f t="shared" si="0"/>
        <v>4626</v>
      </c>
      <c r="O11" s="440">
        <f t="shared" si="0"/>
        <v>3163</v>
      </c>
      <c r="P11" s="252" t="s">
        <v>373</v>
      </c>
    </row>
    <row r="12" spans="1:16" s="14" customFormat="1" ht="15" customHeight="1" x14ac:dyDescent="0.2">
      <c r="A12" s="7" t="s">
        <v>166</v>
      </c>
      <c r="B12" s="7"/>
      <c r="C12" s="15" t="s">
        <v>137</v>
      </c>
      <c r="D12" s="35">
        <v>1812</v>
      </c>
      <c r="E12" s="35">
        <v>2204</v>
      </c>
      <c r="F12" s="35">
        <v>2337</v>
      </c>
      <c r="G12" s="35">
        <v>2532</v>
      </c>
      <c r="H12" s="35">
        <v>2985</v>
      </c>
      <c r="I12" s="35">
        <v>2806</v>
      </c>
      <c r="J12" s="284">
        <v>2861</v>
      </c>
      <c r="K12" s="284">
        <v>2856</v>
      </c>
      <c r="L12" s="284">
        <v>2848</v>
      </c>
      <c r="M12" s="284">
        <v>3567</v>
      </c>
      <c r="N12" s="284">
        <f t="shared" si="0"/>
        <v>3500</v>
      </c>
      <c r="O12" s="440">
        <f t="shared" si="0"/>
        <v>3065</v>
      </c>
      <c r="P12" s="252" t="s">
        <v>373</v>
      </c>
    </row>
    <row r="13" spans="1:16" s="14" customFormat="1" ht="15" customHeight="1" x14ac:dyDescent="0.2">
      <c r="A13" s="7" t="s">
        <v>168</v>
      </c>
      <c r="B13" s="7"/>
      <c r="C13" s="15" t="s">
        <v>138</v>
      </c>
      <c r="D13" s="35">
        <v>1167</v>
      </c>
      <c r="E13" s="35">
        <v>1010</v>
      </c>
      <c r="F13" s="35">
        <v>1290</v>
      </c>
      <c r="G13" s="35">
        <v>1734</v>
      </c>
      <c r="H13" s="35">
        <v>1689</v>
      </c>
      <c r="I13" s="35">
        <v>2717</v>
      </c>
      <c r="J13" s="35">
        <v>1232</v>
      </c>
      <c r="K13" s="35">
        <v>1553</v>
      </c>
      <c r="L13" s="35">
        <v>1667</v>
      </c>
      <c r="M13" s="35">
        <v>1226</v>
      </c>
      <c r="N13" s="35">
        <f t="shared" si="0"/>
        <v>1125</v>
      </c>
      <c r="O13" s="432">
        <f t="shared" si="0"/>
        <v>98</v>
      </c>
      <c r="P13" s="60">
        <v>900</v>
      </c>
    </row>
    <row r="14" spans="1:16" s="14" customFormat="1" ht="15" customHeight="1" x14ac:dyDescent="0.2">
      <c r="A14" s="7" t="s">
        <v>171</v>
      </c>
      <c r="B14" s="7"/>
      <c r="C14" s="15" t="s">
        <v>139</v>
      </c>
      <c r="D14" s="35">
        <v>1175</v>
      </c>
      <c r="E14" s="35">
        <v>1042</v>
      </c>
      <c r="F14" s="35">
        <v>1321</v>
      </c>
      <c r="G14" s="35">
        <v>1738</v>
      </c>
      <c r="H14" s="35">
        <v>1644</v>
      </c>
      <c r="I14" s="35">
        <v>2695</v>
      </c>
      <c r="J14" s="35">
        <v>1237</v>
      </c>
      <c r="K14" s="35">
        <v>1556</v>
      </c>
      <c r="L14" s="35">
        <v>1675</v>
      </c>
      <c r="M14" s="35">
        <v>1235</v>
      </c>
      <c r="N14" s="35">
        <f t="shared" si="0"/>
        <v>1142</v>
      </c>
      <c r="O14" s="432">
        <f t="shared" si="0"/>
        <v>121</v>
      </c>
      <c r="P14" s="60">
        <v>900</v>
      </c>
    </row>
    <row r="15" spans="1:16" s="14" customFormat="1" ht="15" customHeight="1" x14ac:dyDescent="0.2">
      <c r="A15" s="7" t="s">
        <v>172</v>
      </c>
      <c r="B15" s="7"/>
      <c r="C15" s="20" t="s">
        <v>222</v>
      </c>
      <c r="D15" s="61">
        <v>1197</v>
      </c>
      <c r="E15" s="61">
        <v>1028</v>
      </c>
      <c r="F15" s="61">
        <v>1318</v>
      </c>
      <c r="G15" s="61">
        <v>1849</v>
      </c>
      <c r="H15" s="61">
        <v>1472</v>
      </c>
      <c r="I15" s="61">
        <v>2643</v>
      </c>
      <c r="J15" s="284">
        <v>1237</v>
      </c>
      <c r="K15" s="284">
        <v>1576</v>
      </c>
      <c r="L15" s="284">
        <v>1674</v>
      </c>
      <c r="M15" s="404">
        <v>1233</v>
      </c>
      <c r="N15" s="284">
        <f t="shared" si="0"/>
        <v>835</v>
      </c>
      <c r="O15" s="440">
        <f t="shared" si="0"/>
        <v>32</v>
      </c>
      <c r="P15" s="252" t="s">
        <v>373</v>
      </c>
    </row>
    <row r="16" spans="1:16" s="14" customFormat="1" ht="15" customHeight="1" x14ac:dyDescent="0.2">
      <c r="A16" s="300" t="s">
        <v>494</v>
      </c>
      <c r="B16" s="101"/>
      <c r="C16" s="94" t="s">
        <v>140</v>
      </c>
      <c r="D16" s="120">
        <v>719</v>
      </c>
      <c r="E16" s="120">
        <v>580</v>
      </c>
      <c r="F16" s="120">
        <v>812</v>
      </c>
      <c r="G16" s="120">
        <v>1171</v>
      </c>
      <c r="H16" s="120">
        <v>955</v>
      </c>
      <c r="I16" s="120">
        <v>1963</v>
      </c>
      <c r="J16" s="120">
        <v>1012</v>
      </c>
      <c r="K16" s="120">
        <v>1375</v>
      </c>
      <c r="L16" s="120">
        <v>1351</v>
      </c>
      <c r="M16" s="120">
        <v>958</v>
      </c>
      <c r="N16" s="120">
        <f t="shared" si="0"/>
        <v>654</v>
      </c>
      <c r="O16" s="461">
        <f t="shared" si="0"/>
        <v>-14</v>
      </c>
      <c r="P16" s="121">
        <v>600</v>
      </c>
    </row>
    <row r="17" spans="1:16" ht="15" customHeight="1" x14ac:dyDescent="0.2">
      <c r="A17" s="517" t="s">
        <v>87</v>
      </c>
      <c r="B17" s="517"/>
      <c r="C17" s="30" t="s">
        <v>105</v>
      </c>
      <c r="D17" s="44">
        <v>1124</v>
      </c>
      <c r="E17" s="44">
        <v>1415</v>
      </c>
      <c r="F17" s="44">
        <v>1673</v>
      </c>
      <c r="G17" s="44">
        <v>569</v>
      </c>
      <c r="H17" s="44">
        <v>-4468</v>
      </c>
      <c r="I17" s="44">
        <v>3538</v>
      </c>
      <c r="J17" s="44">
        <v>1190</v>
      </c>
      <c r="K17" s="44">
        <v>1347</v>
      </c>
      <c r="L17" s="44">
        <v>2747</v>
      </c>
      <c r="M17" s="44">
        <v>1746</v>
      </c>
      <c r="N17" s="45">
        <v>1855</v>
      </c>
      <c r="O17" s="423">
        <v>1977</v>
      </c>
      <c r="P17" s="353"/>
    </row>
    <row r="18" spans="1:16" s="14" customFormat="1" ht="15" customHeight="1" x14ac:dyDescent="0.2">
      <c r="A18" s="520" t="s">
        <v>176</v>
      </c>
      <c r="B18" s="520"/>
      <c r="C18" s="31" t="s">
        <v>111</v>
      </c>
      <c r="D18" s="70">
        <v>-522</v>
      </c>
      <c r="E18" s="70">
        <v>-624</v>
      </c>
      <c r="F18" s="70">
        <v>-836</v>
      </c>
      <c r="G18" s="70">
        <v>-1900</v>
      </c>
      <c r="H18" s="70">
        <v>-442</v>
      </c>
      <c r="I18" s="70">
        <v>-897</v>
      </c>
      <c r="J18" s="70">
        <v>-144</v>
      </c>
      <c r="K18" s="70">
        <v>21</v>
      </c>
      <c r="L18" s="70">
        <v>-209</v>
      </c>
      <c r="M18" s="70">
        <v>-700</v>
      </c>
      <c r="N18" s="70">
        <v>-346</v>
      </c>
      <c r="O18" s="414">
        <v>-117</v>
      </c>
      <c r="P18" s="264"/>
    </row>
    <row r="19" spans="1:16" s="14" customFormat="1" ht="15" customHeight="1" x14ac:dyDescent="0.2">
      <c r="A19" s="521" t="s">
        <v>177</v>
      </c>
      <c r="B19" s="521"/>
      <c r="C19" s="39" t="s">
        <v>142</v>
      </c>
      <c r="D19" s="135">
        <v>-609</v>
      </c>
      <c r="E19" s="135">
        <v>-639</v>
      </c>
      <c r="F19" s="135">
        <v>-619</v>
      </c>
      <c r="G19" s="135">
        <v>-199</v>
      </c>
      <c r="H19" s="135">
        <v>5655</v>
      </c>
      <c r="I19" s="135">
        <v>-1111</v>
      </c>
      <c r="J19" s="135">
        <v>-588</v>
      </c>
      <c r="K19" s="135">
        <v>-590</v>
      </c>
      <c r="L19" s="135">
        <v>-752</v>
      </c>
      <c r="M19" s="135">
        <v>-753</v>
      </c>
      <c r="N19" s="70">
        <v>-731</v>
      </c>
      <c r="O19" s="414">
        <v>-731</v>
      </c>
      <c r="P19" s="264"/>
    </row>
    <row r="20" spans="1:16" s="14" customFormat="1" ht="15" customHeight="1" x14ac:dyDescent="0.2">
      <c r="A20" s="514" t="s">
        <v>196</v>
      </c>
      <c r="B20" s="514"/>
      <c r="C20" s="124" t="s">
        <v>85</v>
      </c>
      <c r="D20" s="125">
        <v>5351</v>
      </c>
      <c r="E20" s="125">
        <v>7489</v>
      </c>
      <c r="F20" s="125">
        <v>9550</v>
      </c>
      <c r="G20" s="125">
        <v>7634</v>
      </c>
      <c r="H20" s="125">
        <v>5456</v>
      </c>
      <c r="I20" s="125">
        <v>7903</v>
      </c>
      <c r="J20" s="125">
        <v>7303</v>
      </c>
      <c r="K20" s="125">
        <v>8867</v>
      </c>
      <c r="L20" s="125">
        <v>9560</v>
      </c>
      <c r="M20" s="125">
        <v>11930</v>
      </c>
      <c r="N20" s="232">
        <v>12911</v>
      </c>
      <c r="O20" s="506">
        <v>13199</v>
      </c>
      <c r="P20" s="264"/>
    </row>
    <row r="21" spans="1:16" s="14" customFormat="1" ht="15" customHeight="1" x14ac:dyDescent="0.2">
      <c r="A21" s="515" t="s">
        <v>197</v>
      </c>
      <c r="B21" s="515"/>
      <c r="C21" s="126" t="s">
        <v>86</v>
      </c>
      <c r="D21" s="127">
        <v>5343</v>
      </c>
      <c r="E21" s="127">
        <v>7645</v>
      </c>
      <c r="F21" s="127">
        <v>9775</v>
      </c>
      <c r="G21" s="127">
        <v>6099</v>
      </c>
      <c r="H21" s="127">
        <v>6195</v>
      </c>
      <c r="I21" s="127">
        <v>9576</v>
      </c>
      <c r="J21" s="127">
        <v>7775</v>
      </c>
      <c r="K21" s="127">
        <v>9599</v>
      </c>
      <c r="L21" s="127">
        <v>11309</v>
      </c>
      <c r="M21" s="127">
        <v>12229</v>
      </c>
      <c r="N21" s="234">
        <v>13886</v>
      </c>
      <c r="O21" s="509">
        <v>14439</v>
      </c>
      <c r="P21" s="264"/>
    </row>
    <row r="22" spans="1:16" ht="9.75" customHeight="1" x14ac:dyDescent="0.2">
      <c r="A22" s="10"/>
      <c r="B22" s="10"/>
      <c r="C22" s="8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5" spans="1:16" ht="11.25" customHeight="1" x14ac:dyDescent="0.2">
      <c r="A25" s="7"/>
      <c r="B25" s="7"/>
      <c r="C25" s="15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9"/>
    </row>
    <row r="26" spans="1:16" ht="11.25" customHeight="1" x14ac:dyDescent="0.2">
      <c r="A26" s="7"/>
      <c r="B26" s="7"/>
      <c r="C26" s="15"/>
      <c r="D26" s="361" t="s">
        <v>434</v>
      </c>
      <c r="E26" s="361" t="s">
        <v>435</v>
      </c>
      <c r="F26" s="361" t="s">
        <v>436</v>
      </c>
      <c r="G26" s="361" t="s">
        <v>437</v>
      </c>
      <c r="H26" s="361" t="s">
        <v>495</v>
      </c>
      <c r="I26" s="361" t="s">
        <v>516</v>
      </c>
      <c r="J26" s="361" t="s">
        <v>517</v>
      </c>
      <c r="K26" s="361" t="s">
        <v>519</v>
      </c>
      <c r="L26" s="361" t="s">
        <v>533</v>
      </c>
      <c r="M26" s="403" t="s">
        <v>553</v>
      </c>
      <c r="N26" s="361" t="s">
        <v>609</v>
      </c>
      <c r="O26" s="460" t="s">
        <v>624</v>
      </c>
      <c r="P26" s="460" t="s">
        <v>623</v>
      </c>
    </row>
    <row r="27" spans="1:16" ht="11.25" customHeight="1" x14ac:dyDescent="0.2">
      <c r="A27" s="7"/>
      <c r="B27" s="7"/>
      <c r="C27" s="15"/>
      <c r="D27" s="361" t="s">
        <v>653</v>
      </c>
      <c r="E27" s="361" t="s">
        <v>654</v>
      </c>
      <c r="F27" s="361" t="s">
        <v>649</v>
      </c>
      <c r="G27" s="361" t="s">
        <v>655</v>
      </c>
      <c r="H27" s="361" t="s">
        <v>656</v>
      </c>
      <c r="I27" s="361" t="s">
        <v>657</v>
      </c>
      <c r="J27" s="361" t="s">
        <v>658</v>
      </c>
      <c r="K27" s="361" t="s">
        <v>659</v>
      </c>
      <c r="L27" s="361" t="s">
        <v>660</v>
      </c>
      <c r="M27" s="403" t="s">
        <v>661</v>
      </c>
      <c r="N27" s="361" t="s">
        <v>662</v>
      </c>
      <c r="O27" s="460" t="s">
        <v>642</v>
      </c>
      <c r="P27" s="460" t="s">
        <v>663</v>
      </c>
    </row>
    <row r="28" spans="1:16" ht="15" customHeight="1" x14ac:dyDescent="0.2">
      <c r="A28" s="54" t="s">
        <v>163</v>
      </c>
      <c r="B28" s="54"/>
      <c r="C28" s="55" t="s">
        <v>135</v>
      </c>
      <c r="D28" s="35">
        <f t="shared" ref="D28:E28" si="1">ROUNDDOWN(D57,0)</f>
        <v>14592</v>
      </c>
      <c r="E28" s="35">
        <f t="shared" si="1"/>
        <v>16349</v>
      </c>
      <c r="F28" s="35">
        <f t="shared" ref="F28:O28" si="2">ROUNDDOWN(F57,0)</f>
        <v>15121</v>
      </c>
      <c r="G28" s="35">
        <f t="shared" si="2"/>
        <v>15307</v>
      </c>
      <c r="H28" s="35">
        <f t="shared" si="2"/>
        <v>15248</v>
      </c>
      <c r="I28" s="35">
        <f t="shared" si="2"/>
        <v>15204</v>
      </c>
      <c r="J28" s="35">
        <f t="shared" si="2"/>
        <v>12288</v>
      </c>
      <c r="K28" s="35">
        <f t="shared" si="2"/>
        <v>12105</v>
      </c>
      <c r="L28" s="35">
        <f t="shared" si="2"/>
        <v>11330</v>
      </c>
      <c r="M28" s="35">
        <f t="shared" si="2"/>
        <v>11986</v>
      </c>
      <c r="N28" s="35">
        <f t="shared" si="2"/>
        <v>12224</v>
      </c>
      <c r="O28" s="432">
        <f t="shared" si="2"/>
        <v>11865</v>
      </c>
      <c r="P28" s="432">
        <v>13000</v>
      </c>
    </row>
    <row r="29" spans="1:16" ht="15" customHeight="1" x14ac:dyDescent="0.2">
      <c r="A29" s="7" t="s">
        <v>164</v>
      </c>
      <c r="B29" s="7"/>
      <c r="C29" s="15" t="s">
        <v>136</v>
      </c>
      <c r="D29" s="35">
        <f t="shared" ref="D29:F29" si="3">ROUNDDOWN(D58,0)</f>
        <v>11186</v>
      </c>
      <c r="E29" s="35">
        <f t="shared" si="3"/>
        <v>11883</v>
      </c>
      <c r="F29" s="35">
        <f t="shared" si="3"/>
        <v>18233</v>
      </c>
      <c r="G29" s="35">
        <f t="shared" ref="G29:G35" si="4">ROUNDDOWN(G58,0)</f>
        <v>11274</v>
      </c>
      <c r="H29" s="35">
        <f t="shared" ref="H29:H35" si="5">ROUNDDOWN(H58,0)</f>
        <v>9979</v>
      </c>
      <c r="I29" s="35">
        <f t="shared" ref="I29:I34" si="6">ROUNDDOWN(I58,0)</f>
        <v>10191</v>
      </c>
      <c r="J29" s="35">
        <f t="shared" ref="J29:O34" si="7">ROUNDDOWN(J58,0)</f>
        <v>7708</v>
      </c>
      <c r="K29" s="35">
        <f t="shared" si="7"/>
        <v>7220</v>
      </c>
      <c r="L29" s="35">
        <f t="shared" si="7"/>
        <v>6317</v>
      </c>
      <c r="M29" s="35">
        <f t="shared" si="7"/>
        <v>6760</v>
      </c>
      <c r="N29" s="35">
        <f t="shared" si="7"/>
        <v>7584</v>
      </c>
      <c r="O29" s="432">
        <f t="shared" si="7"/>
        <v>7736</v>
      </c>
      <c r="P29" s="440" t="s">
        <v>373</v>
      </c>
    </row>
    <row r="30" spans="1:16" ht="15" customHeight="1" x14ac:dyDescent="0.2">
      <c r="A30" s="7" t="s">
        <v>165</v>
      </c>
      <c r="B30" s="7"/>
      <c r="C30" s="15" t="s">
        <v>223</v>
      </c>
      <c r="D30" s="35">
        <f t="shared" ref="D30:F30" si="8">ROUNDDOWN(D59,0)</f>
        <v>3405</v>
      </c>
      <c r="E30" s="35">
        <f t="shared" si="8"/>
        <v>4465</v>
      </c>
      <c r="F30" s="35">
        <f t="shared" si="8"/>
        <v>-3111</v>
      </c>
      <c r="G30" s="35">
        <f t="shared" si="4"/>
        <v>4032</v>
      </c>
      <c r="H30" s="35">
        <f t="shared" si="5"/>
        <v>5269</v>
      </c>
      <c r="I30" s="35">
        <f t="shared" si="6"/>
        <v>5013</v>
      </c>
      <c r="J30" s="35">
        <f t="shared" si="7"/>
        <v>4580</v>
      </c>
      <c r="K30" s="35">
        <f t="shared" si="7"/>
        <v>4884</v>
      </c>
      <c r="L30" s="35">
        <f t="shared" si="7"/>
        <v>5012</v>
      </c>
      <c r="M30" s="35">
        <f t="shared" si="7"/>
        <v>5226</v>
      </c>
      <c r="N30" s="35">
        <f t="shared" si="7"/>
        <v>4639</v>
      </c>
      <c r="O30" s="432">
        <f t="shared" si="7"/>
        <v>4128</v>
      </c>
      <c r="P30" s="440" t="s">
        <v>373</v>
      </c>
    </row>
    <row r="31" spans="1:16" ht="15" customHeight="1" x14ac:dyDescent="0.2">
      <c r="A31" s="7" t="s">
        <v>166</v>
      </c>
      <c r="B31" s="7"/>
      <c r="C31" s="15" t="s">
        <v>137</v>
      </c>
      <c r="D31" s="35">
        <f t="shared" ref="D31:F31" si="9">ROUNDDOWN(D60,0)</f>
        <v>1848</v>
      </c>
      <c r="E31" s="35">
        <f t="shared" si="9"/>
        <v>2140</v>
      </c>
      <c r="F31" s="35">
        <f t="shared" si="9"/>
        <v>2302</v>
      </c>
      <c r="G31" s="35">
        <f t="shared" si="4"/>
        <v>3112</v>
      </c>
      <c r="H31" s="35">
        <f t="shared" si="5"/>
        <v>3606</v>
      </c>
      <c r="I31" s="35">
        <f t="shared" si="6"/>
        <v>3368</v>
      </c>
      <c r="J31" s="35">
        <f t="shared" si="7"/>
        <v>3479</v>
      </c>
      <c r="K31" s="35">
        <f t="shared" si="7"/>
        <v>2989</v>
      </c>
      <c r="L31" s="35">
        <f t="shared" si="7"/>
        <v>3691</v>
      </c>
      <c r="M31" s="35">
        <f t="shared" si="7"/>
        <v>3536</v>
      </c>
      <c r="N31" s="35">
        <f t="shared" si="7"/>
        <v>3581</v>
      </c>
      <c r="O31" s="432">
        <f t="shared" si="7"/>
        <v>3202</v>
      </c>
      <c r="P31" s="440" t="s">
        <v>373</v>
      </c>
    </row>
    <row r="32" spans="1:16" ht="15" customHeight="1" x14ac:dyDescent="0.2">
      <c r="A32" s="7" t="s">
        <v>168</v>
      </c>
      <c r="B32" s="7"/>
      <c r="C32" s="15" t="s">
        <v>138</v>
      </c>
      <c r="D32" s="35">
        <f t="shared" ref="D32:F32" si="10">ROUNDDOWN(D61,0)</f>
        <v>1557</v>
      </c>
      <c r="E32" s="35">
        <f t="shared" si="10"/>
        <v>2324</v>
      </c>
      <c r="F32" s="35">
        <f t="shared" si="10"/>
        <v>-5413</v>
      </c>
      <c r="G32" s="35">
        <f t="shared" si="4"/>
        <v>919</v>
      </c>
      <c r="H32" s="35">
        <f t="shared" si="5"/>
        <v>1662</v>
      </c>
      <c r="I32" s="35">
        <f t="shared" si="6"/>
        <v>1645</v>
      </c>
      <c r="J32" s="35">
        <f t="shared" si="7"/>
        <v>1100</v>
      </c>
      <c r="K32" s="35">
        <f t="shared" si="7"/>
        <v>1895</v>
      </c>
      <c r="L32" s="35">
        <f t="shared" si="7"/>
        <v>1321</v>
      </c>
      <c r="M32" s="35">
        <f t="shared" si="7"/>
        <v>1689</v>
      </c>
      <c r="N32" s="35">
        <f t="shared" si="7"/>
        <v>1058</v>
      </c>
      <c r="O32" s="432">
        <f t="shared" si="7"/>
        <v>926</v>
      </c>
      <c r="P32" s="432">
        <v>1300</v>
      </c>
    </row>
    <row r="33" spans="1:16" ht="15" customHeight="1" x14ac:dyDescent="0.2">
      <c r="A33" s="7" t="s">
        <v>171</v>
      </c>
      <c r="B33" s="7"/>
      <c r="C33" s="15" t="s">
        <v>139</v>
      </c>
      <c r="D33" s="35">
        <f t="shared" ref="D33:F33" si="11">ROUNDDOWN(D62,0)</f>
        <v>1560</v>
      </c>
      <c r="E33" s="35">
        <f t="shared" si="11"/>
        <v>2307</v>
      </c>
      <c r="F33" s="35">
        <f t="shared" si="11"/>
        <v>-5403</v>
      </c>
      <c r="G33" s="35">
        <f t="shared" si="4"/>
        <v>831</v>
      </c>
      <c r="H33" s="35">
        <f t="shared" si="5"/>
        <v>1532</v>
      </c>
      <c r="I33" s="35">
        <f t="shared" si="6"/>
        <v>1646</v>
      </c>
      <c r="J33" s="35">
        <f t="shared" si="7"/>
        <v>1108</v>
      </c>
      <c r="K33" s="35">
        <f t="shared" si="7"/>
        <v>1931</v>
      </c>
      <c r="L33" s="35">
        <f t="shared" si="7"/>
        <v>1328</v>
      </c>
      <c r="M33" s="35">
        <f t="shared" si="7"/>
        <v>1708</v>
      </c>
      <c r="N33" s="35">
        <f t="shared" si="7"/>
        <v>1081</v>
      </c>
      <c r="O33" s="432">
        <f t="shared" si="7"/>
        <v>951</v>
      </c>
      <c r="P33" s="432">
        <v>1300</v>
      </c>
    </row>
    <row r="34" spans="1:16" s="14" customFormat="1" ht="15" customHeight="1" x14ac:dyDescent="0.2">
      <c r="A34" s="7" t="s">
        <v>172</v>
      </c>
      <c r="B34" s="7"/>
      <c r="C34" s="15" t="s">
        <v>222</v>
      </c>
      <c r="D34" s="61">
        <f t="shared" ref="D34:F34" si="12">ROUNDDOWN(D63,0)</f>
        <v>1549</v>
      </c>
      <c r="E34" s="61">
        <f t="shared" si="12"/>
        <v>2230</v>
      </c>
      <c r="F34" s="61">
        <f t="shared" si="12"/>
        <v>-6433</v>
      </c>
      <c r="G34" s="61">
        <f t="shared" si="4"/>
        <v>-7244</v>
      </c>
      <c r="H34" s="61">
        <f t="shared" si="5"/>
        <v>1218</v>
      </c>
      <c r="I34" s="61">
        <f t="shared" si="6"/>
        <v>3073</v>
      </c>
      <c r="J34" s="61">
        <f t="shared" si="7"/>
        <v>1094</v>
      </c>
      <c r="K34" s="61">
        <f t="shared" si="7"/>
        <v>-144</v>
      </c>
      <c r="L34" s="61">
        <f t="shared" si="7"/>
        <v>1309</v>
      </c>
      <c r="M34" s="61">
        <f t="shared" si="7"/>
        <v>1687</v>
      </c>
      <c r="N34" s="35">
        <f t="shared" si="7"/>
        <v>1061</v>
      </c>
      <c r="O34" s="432">
        <f t="shared" si="7"/>
        <v>950</v>
      </c>
      <c r="P34" s="440" t="s">
        <v>373</v>
      </c>
    </row>
    <row r="35" spans="1:16" ht="15" customHeight="1" x14ac:dyDescent="0.2">
      <c r="A35" s="300" t="s">
        <v>494</v>
      </c>
      <c r="B35" s="101"/>
      <c r="C35" s="94" t="s">
        <v>140</v>
      </c>
      <c r="D35" s="120">
        <f t="shared" ref="D35:F35" si="13">ROUNDDOWN(D64,0)</f>
        <v>955</v>
      </c>
      <c r="E35" s="120">
        <f t="shared" si="13"/>
        <v>1283</v>
      </c>
      <c r="F35" s="120">
        <f t="shared" si="13"/>
        <v>-5520</v>
      </c>
      <c r="G35" s="120">
        <f t="shared" si="4"/>
        <v>-7265</v>
      </c>
      <c r="H35" s="120">
        <f t="shared" si="5"/>
        <v>1411</v>
      </c>
      <c r="I35" s="120">
        <f t="shared" ref="I35:N35" si="14">ROUNDDOWN(I64,0)</f>
        <v>2352</v>
      </c>
      <c r="J35" s="120">
        <f t="shared" si="14"/>
        <v>1021</v>
      </c>
      <c r="K35" s="120">
        <f t="shared" si="14"/>
        <v>-276</v>
      </c>
      <c r="L35" s="120">
        <f t="shared" si="14"/>
        <v>1109</v>
      </c>
      <c r="M35" s="120">
        <f t="shared" si="14"/>
        <v>1093</v>
      </c>
      <c r="N35" s="120">
        <f t="shared" si="14"/>
        <v>785</v>
      </c>
      <c r="O35" s="461">
        <f>ROUNDDOWN(O64,0)</f>
        <v>617</v>
      </c>
      <c r="P35" s="461">
        <v>900</v>
      </c>
    </row>
    <row r="36" spans="1:16" ht="15" customHeight="1" x14ac:dyDescent="0.2">
      <c r="A36" s="517" t="s">
        <v>87</v>
      </c>
      <c r="B36" s="517"/>
      <c r="C36" s="30" t="s">
        <v>105</v>
      </c>
      <c r="D36" s="44">
        <f>連CF!D57</f>
        <v>4728</v>
      </c>
      <c r="E36" s="44">
        <f>連CF!E57</f>
        <v>4335</v>
      </c>
      <c r="F36" s="44">
        <f>連CF!F57</f>
        <v>2216</v>
      </c>
      <c r="G36" s="44">
        <f>連CF!G57</f>
        <v>452</v>
      </c>
      <c r="H36" s="44">
        <f>連CF!H57</f>
        <v>-1394</v>
      </c>
      <c r="I36" s="44">
        <f>連CF!I57</f>
        <v>5764</v>
      </c>
      <c r="J36" s="44">
        <f>連CF!J57</f>
        <v>2692</v>
      </c>
      <c r="K36" s="44">
        <f>連CF!K57</f>
        <v>3423</v>
      </c>
      <c r="L36" s="44">
        <f>連CF!L57</f>
        <v>4094</v>
      </c>
      <c r="M36" s="44">
        <f>連CF!M57</f>
        <v>3236</v>
      </c>
      <c r="N36" s="44">
        <f>連CF!N57</f>
        <v>2203</v>
      </c>
      <c r="O36" s="465">
        <f>連CF!O57</f>
        <v>2280</v>
      </c>
      <c r="P36" s="410"/>
    </row>
    <row r="37" spans="1:16" s="14" customFormat="1" ht="15" customHeight="1" x14ac:dyDescent="0.2">
      <c r="A37" s="520" t="s">
        <v>176</v>
      </c>
      <c r="B37" s="520"/>
      <c r="C37" s="31" t="s">
        <v>111</v>
      </c>
      <c r="D37" s="70">
        <f>'連CF-2'!D25</f>
        <v>-1585</v>
      </c>
      <c r="E37" s="70">
        <f>'連CF-2'!E25</f>
        <v>-1256</v>
      </c>
      <c r="F37" s="70">
        <f>'連CF-2'!F25</f>
        <v>-3149</v>
      </c>
      <c r="G37" s="70">
        <f>'連CF-2'!G25</f>
        <v>-3625</v>
      </c>
      <c r="H37" s="70">
        <f>'連CF-2'!H25</f>
        <v>-800</v>
      </c>
      <c r="I37" s="70">
        <f>'連CF-2'!I25</f>
        <v>453</v>
      </c>
      <c r="J37" s="70">
        <f>'連CF-2'!J25</f>
        <v>-365</v>
      </c>
      <c r="K37" s="70">
        <f>'連CF-2'!K25</f>
        <v>-1428</v>
      </c>
      <c r="L37" s="70">
        <f>'連CF-2'!L25</f>
        <v>-306</v>
      </c>
      <c r="M37" s="70">
        <f>'連CF-2'!M25</f>
        <v>-865</v>
      </c>
      <c r="N37" s="70">
        <f>'連CF-2'!N25</f>
        <v>-565</v>
      </c>
      <c r="O37" s="414">
        <f>'連CF-2'!O25</f>
        <v>-759</v>
      </c>
      <c r="P37" s="411"/>
    </row>
    <row r="38" spans="1:16" s="14" customFormat="1" ht="15" customHeight="1" x14ac:dyDescent="0.2">
      <c r="A38" s="521" t="s">
        <v>177</v>
      </c>
      <c r="B38" s="521"/>
      <c r="C38" s="39" t="s">
        <v>142</v>
      </c>
      <c r="D38" s="135">
        <f>'連CF-2'!D38</f>
        <v>-1001</v>
      </c>
      <c r="E38" s="135">
        <f>'連CF-2'!E38</f>
        <v>-1022</v>
      </c>
      <c r="F38" s="135">
        <f>'連CF-2'!F38</f>
        <v>-989</v>
      </c>
      <c r="G38" s="135">
        <f>'連CF-2'!G38</f>
        <v>1022</v>
      </c>
      <c r="H38" s="135">
        <f>'連CF-2'!H38</f>
        <v>4640</v>
      </c>
      <c r="I38" s="135">
        <f>'連CF-2'!I38</f>
        <v>-6943</v>
      </c>
      <c r="J38" s="135">
        <f>'連CF-2'!J38</f>
        <v>-773</v>
      </c>
      <c r="K38" s="135">
        <f>'連CF-2'!K38</f>
        <v>-1260</v>
      </c>
      <c r="L38" s="135">
        <f>'連CF-2'!L38</f>
        <v>-1424</v>
      </c>
      <c r="M38" s="135">
        <f>'連CF-2'!M38</f>
        <v>-1502</v>
      </c>
      <c r="N38" s="135">
        <f>'連CF-2'!N38</f>
        <v>-1462</v>
      </c>
      <c r="O38" s="416">
        <f>'連CF-2'!O38</f>
        <v>-1461</v>
      </c>
      <c r="P38" s="411"/>
    </row>
    <row r="39" spans="1:16" s="14" customFormat="1" ht="15" customHeight="1" x14ac:dyDescent="0.2">
      <c r="A39" s="514" t="s">
        <v>196</v>
      </c>
      <c r="B39" s="514"/>
      <c r="C39" s="124" t="s">
        <v>85</v>
      </c>
      <c r="D39" s="125">
        <f>'連CF-2'!D41</f>
        <v>5351</v>
      </c>
      <c r="E39" s="125">
        <f>'連CF-2'!E41</f>
        <v>7489</v>
      </c>
      <c r="F39" s="125">
        <f>'連CF-2'!F41</f>
        <v>9550</v>
      </c>
      <c r="G39" s="125">
        <f>'連CF-2'!G41</f>
        <v>7634</v>
      </c>
      <c r="H39" s="125">
        <f>'連CF-2'!H41</f>
        <v>5456</v>
      </c>
      <c r="I39" s="125">
        <f>'連CF-2'!I41</f>
        <v>7903</v>
      </c>
      <c r="J39" s="125">
        <f>'連CF-2'!J41</f>
        <v>7303</v>
      </c>
      <c r="K39" s="125">
        <f>'連CF-2'!K41</f>
        <v>8867</v>
      </c>
      <c r="L39" s="125">
        <f>'連CF-2'!L41</f>
        <v>9560</v>
      </c>
      <c r="M39" s="125">
        <f>'連CF-2'!M41</f>
        <v>11930</v>
      </c>
      <c r="N39" s="125">
        <f>'連CF-2'!N41</f>
        <v>12911</v>
      </c>
      <c r="O39" s="415">
        <f>'連CF-2'!O41</f>
        <v>13199</v>
      </c>
      <c r="P39" s="411"/>
    </row>
    <row r="40" spans="1:16" s="14" customFormat="1" ht="15" customHeight="1" x14ac:dyDescent="0.2">
      <c r="A40" s="515" t="s">
        <v>197</v>
      </c>
      <c r="B40" s="515"/>
      <c r="C40" s="126" t="s">
        <v>86</v>
      </c>
      <c r="D40" s="127">
        <f>'連CF-2'!D43</f>
        <v>7489</v>
      </c>
      <c r="E40" s="127">
        <f>'連CF-2'!E43</f>
        <v>9550</v>
      </c>
      <c r="F40" s="127">
        <f>'連CF-2'!F43</f>
        <v>7634</v>
      </c>
      <c r="G40" s="127">
        <f>'連CF-2'!G43</f>
        <v>5456</v>
      </c>
      <c r="H40" s="127">
        <f>'連CF-2'!H43</f>
        <v>7903</v>
      </c>
      <c r="I40" s="127">
        <f>'連CF-2'!I43</f>
        <v>7303</v>
      </c>
      <c r="J40" s="127">
        <f>'連CF-2'!J43</f>
        <v>8867</v>
      </c>
      <c r="K40" s="127">
        <f>'連CF-2'!K43</f>
        <v>9560</v>
      </c>
      <c r="L40" s="127">
        <f>'連CF-2'!L43</f>
        <v>11930</v>
      </c>
      <c r="M40" s="127">
        <f>'連CF-2'!M43</f>
        <v>12911</v>
      </c>
      <c r="N40" s="127">
        <f>'連CF-2'!N43</f>
        <v>13199</v>
      </c>
      <c r="O40" s="510">
        <f>'連CF-2'!O43</f>
        <v>13364</v>
      </c>
      <c r="P40" s="411"/>
    </row>
    <row r="41" spans="1:16" ht="10.5" customHeight="1" x14ac:dyDescent="0.2">
      <c r="B41" s="22" t="s">
        <v>607</v>
      </c>
    </row>
    <row r="44" spans="1:16" x14ac:dyDescent="0.2">
      <c r="B44" s="14" t="s">
        <v>295</v>
      </c>
      <c r="C44" s="249">
        <v>2007</v>
      </c>
      <c r="D44" s="86">
        <v>2013</v>
      </c>
      <c r="E44" s="86">
        <v>2014</v>
      </c>
      <c r="F44" s="86">
        <v>2015</v>
      </c>
      <c r="G44" s="86">
        <v>2016</v>
      </c>
      <c r="H44" s="86">
        <v>2017</v>
      </c>
      <c r="I44" s="86">
        <v>2018</v>
      </c>
      <c r="J44" s="86">
        <v>2019</v>
      </c>
      <c r="K44" s="86">
        <v>2020</v>
      </c>
      <c r="L44" s="86">
        <v>2021</v>
      </c>
      <c r="M44" s="86">
        <v>2022</v>
      </c>
      <c r="N44" s="86">
        <v>2023</v>
      </c>
      <c r="O44" s="86">
        <v>2024</v>
      </c>
      <c r="P44" s="86" t="s">
        <v>618</v>
      </c>
    </row>
    <row r="45" spans="1:16" x14ac:dyDescent="0.2">
      <c r="B45" s="14" t="s">
        <v>303</v>
      </c>
      <c r="C45" s="262"/>
    </row>
    <row r="46" spans="1:16" x14ac:dyDescent="0.2">
      <c r="B46" s="142" t="s">
        <v>163</v>
      </c>
      <c r="C46" s="251">
        <v>10096.173000000001</v>
      </c>
      <c r="D46" s="212">
        <v>14698.016851</v>
      </c>
      <c r="E46" s="212">
        <v>16150.852999999999</v>
      </c>
      <c r="F46" s="212">
        <v>15363.294</v>
      </c>
      <c r="G46" s="212">
        <v>14485.708000000001</v>
      </c>
      <c r="H46" s="212">
        <v>15775.956</v>
      </c>
      <c r="I46" s="212">
        <v>15188.921</v>
      </c>
      <c r="J46" s="214">
        <v>11353.244000000001</v>
      </c>
      <c r="K46" s="214">
        <v>11455.960999999999</v>
      </c>
      <c r="L46" s="214">
        <v>11169.12</v>
      </c>
      <c r="M46" s="214">
        <v>11231.891302</v>
      </c>
      <c r="N46" s="214">
        <v>11728.693652</v>
      </c>
      <c r="O46" s="458">
        <v>11998.634582999999</v>
      </c>
      <c r="P46" s="458">
        <v>12600</v>
      </c>
    </row>
    <row r="47" spans="1:16" x14ac:dyDescent="0.2">
      <c r="B47" s="142" t="s">
        <v>164</v>
      </c>
      <c r="C47" s="251">
        <v>7417.991</v>
      </c>
      <c r="D47" s="212">
        <v>11718.073292999999</v>
      </c>
      <c r="E47" s="212">
        <v>12936.126</v>
      </c>
      <c r="F47" s="212">
        <v>11735.662</v>
      </c>
      <c r="G47" s="212">
        <v>10218.531999999999</v>
      </c>
      <c r="H47" s="254">
        <v>11100.402</v>
      </c>
      <c r="I47" s="254">
        <v>9665.0859999999993</v>
      </c>
      <c r="J47" s="367">
        <v>7258.7510000000002</v>
      </c>
      <c r="K47" s="367">
        <v>7045.509</v>
      </c>
      <c r="L47" s="367">
        <v>6653.5460000000003</v>
      </c>
      <c r="M47" s="367">
        <v>6437.9075940000002</v>
      </c>
      <c r="N47" s="367">
        <v>7102.2674740000002</v>
      </c>
      <c r="O47" s="459">
        <v>8834.6911469999995</v>
      </c>
      <c r="P47" s="459" t="s">
        <v>373</v>
      </c>
    </row>
    <row r="48" spans="1:16" x14ac:dyDescent="0.2">
      <c r="B48" s="142" t="s">
        <v>165</v>
      </c>
      <c r="C48" s="251">
        <v>2678.181</v>
      </c>
      <c r="D48" s="212">
        <v>2979.9435579999999</v>
      </c>
      <c r="E48" s="212">
        <v>3214.7260000000001</v>
      </c>
      <c r="F48" s="212">
        <v>3627.6309999999999</v>
      </c>
      <c r="G48" s="212">
        <v>4267.1750000000002</v>
      </c>
      <c r="H48" s="254">
        <v>4675.5540000000001</v>
      </c>
      <c r="I48" s="254">
        <v>5523.0860000000002</v>
      </c>
      <c r="J48" s="367">
        <v>4094.4929999999999</v>
      </c>
      <c r="K48" s="367">
        <v>4410.4520000000002</v>
      </c>
      <c r="L48" s="367">
        <v>4515.5730000000003</v>
      </c>
      <c r="M48" s="367">
        <v>4793.9837079999998</v>
      </c>
      <c r="N48" s="367">
        <v>4626.4261779999997</v>
      </c>
      <c r="O48" s="459">
        <v>3163.943436</v>
      </c>
      <c r="P48" s="459" t="s">
        <v>373</v>
      </c>
    </row>
    <row r="49" spans="2:16" x14ac:dyDescent="0.2">
      <c r="B49" s="142" t="s">
        <v>166</v>
      </c>
      <c r="C49" s="251">
        <v>1804.547</v>
      </c>
      <c r="D49" s="212">
        <v>1812.474244</v>
      </c>
      <c r="E49" s="212">
        <v>2204.5390000000002</v>
      </c>
      <c r="F49" s="212">
        <v>2337.4349999999999</v>
      </c>
      <c r="G49" s="212">
        <v>2532.3969999999999</v>
      </c>
      <c r="H49" s="254">
        <v>2985.6570000000002</v>
      </c>
      <c r="I49" s="254">
        <v>2806.029</v>
      </c>
      <c r="J49" s="367">
        <v>2861.8530000000001</v>
      </c>
      <c r="K49" s="367">
        <v>2856.4960000000001</v>
      </c>
      <c r="L49" s="367">
        <v>2848.21</v>
      </c>
      <c r="M49" s="367">
        <v>3567.169586</v>
      </c>
      <c r="N49" s="367">
        <v>3500.9512930000001</v>
      </c>
      <c r="O49" s="459">
        <v>3065.6490690000001</v>
      </c>
      <c r="P49" s="459" t="s">
        <v>373</v>
      </c>
    </row>
    <row r="50" spans="2:16" x14ac:dyDescent="0.2">
      <c r="B50" s="142" t="s">
        <v>168</v>
      </c>
      <c r="C50" s="251">
        <v>873.63400000000001</v>
      </c>
      <c r="D50" s="212">
        <v>1167.4693139999999</v>
      </c>
      <c r="E50" s="212">
        <v>1010.186</v>
      </c>
      <c r="F50" s="212">
        <v>1290.1949999999999</v>
      </c>
      <c r="G50" s="212">
        <v>1734.777</v>
      </c>
      <c r="H50" s="212">
        <v>1689.896</v>
      </c>
      <c r="I50" s="212">
        <v>2717.056</v>
      </c>
      <c r="J50" s="214">
        <v>1232.6389999999999</v>
      </c>
      <c r="K50" s="214">
        <v>1553.9549999999999</v>
      </c>
      <c r="L50" s="214">
        <v>1667.3630000000001</v>
      </c>
      <c r="M50" s="214">
        <v>1226.814122</v>
      </c>
      <c r="N50" s="214">
        <v>1125.4748850000001</v>
      </c>
      <c r="O50" s="458">
        <v>98.294366999999994</v>
      </c>
      <c r="P50" s="458">
        <v>950</v>
      </c>
    </row>
    <row r="51" spans="2:16" x14ac:dyDescent="0.2">
      <c r="B51" s="142" t="s">
        <v>171</v>
      </c>
      <c r="C51" s="251">
        <v>896.62400000000002</v>
      </c>
      <c r="D51" s="212">
        <v>1175.8333500000001</v>
      </c>
      <c r="E51" s="212">
        <v>1042.3879999999999</v>
      </c>
      <c r="F51" s="212">
        <v>1321.6780000000001</v>
      </c>
      <c r="G51" s="212">
        <v>1738.2719999999999</v>
      </c>
      <c r="H51" s="212">
        <v>1644.7260000000001</v>
      </c>
      <c r="I51" s="212">
        <v>2695.058</v>
      </c>
      <c r="J51" s="214">
        <v>1237.9100000000001</v>
      </c>
      <c r="K51" s="214">
        <v>1556.825</v>
      </c>
      <c r="L51" s="214">
        <v>1675.547</v>
      </c>
      <c r="M51" s="214">
        <v>1235.333349</v>
      </c>
      <c r="N51" s="214">
        <v>1142.0896479999999</v>
      </c>
      <c r="O51" s="458">
        <v>121.23416400000001</v>
      </c>
      <c r="P51" s="458">
        <v>950</v>
      </c>
    </row>
    <row r="52" spans="2:16" x14ac:dyDescent="0.2">
      <c r="B52" s="142" t="s">
        <v>297</v>
      </c>
      <c r="C52" s="251">
        <v>880.36900000000003</v>
      </c>
      <c r="D52" s="212">
        <v>1197.5199090000001</v>
      </c>
      <c r="E52" s="212">
        <v>1028.58</v>
      </c>
      <c r="F52" s="212">
        <v>1318.21</v>
      </c>
      <c r="G52" s="212">
        <v>1849.4190000000001</v>
      </c>
      <c r="H52" s="254">
        <v>1472.5840000000001</v>
      </c>
      <c r="I52" s="254">
        <v>2643.9580000000001</v>
      </c>
      <c r="J52" s="367">
        <v>1237.3499999999999</v>
      </c>
      <c r="K52" s="367">
        <v>1576.63</v>
      </c>
      <c r="L52" s="367">
        <v>1674.51</v>
      </c>
      <c r="M52" s="367">
        <v>1233.5292469999999</v>
      </c>
      <c r="N52" s="367">
        <v>835.14657</v>
      </c>
      <c r="O52" s="459">
        <v>32.438589999999998</v>
      </c>
      <c r="P52" s="459" t="s">
        <v>373</v>
      </c>
    </row>
    <row r="53" spans="2:16" x14ac:dyDescent="0.2">
      <c r="B53" s="142" t="s">
        <v>173</v>
      </c>
      <c r="C53" s="251">
        <v>502.13</v>
      </c>
      <c r="D53" s="212">
        <v>719.30062899999996</v>
      </c>
      <c r="E53" s="212">
        <v>580.74699999999996</v>
      </c>
      <c r="F53" s="212">
        <v>812.47799999999995</v>
      </c>
      <c r="G53" s="212">
        <v>1171.0940000000001</v>
      </c>
      <c r="H53" s="212">
        <v>955.14800000000002</v>
      </c>
      <c r="I53" s="212">
        <v>1963.875</v>
      </c>
      <c r="J53" s="214">
        <v>1012.11</v>
      </c>
      <c r="K53" s="214">
        <v>1375.665</v>
      </c>
      <c r="L53" s="214">
        <v>1351.37</v>
      </c>
      <c r="M53" s="214">
        <v>958.08966399999997</v>
      </c>
      <c r="N53" s="214">
        <v>654.78460199999995</v>
      </c>
      <c r="O53" s="458">
        <v>-14.311940999999999</v>
      </c>
      <c r="P53" s="458">
        <v>650</v>
      </c>
    </row>
    <row r="54" spans="2:16" x14ac:dyDescent="0.2">
      <c r="D54" s="213"/>
    </row>
    <row r="55" spans="2:16" x14ac:dyDescent="0.2">
      <c r="B55" s="14" t="s">
        <v>301</v>
      </c>
      <c r="C55" s="249">
        <v>2007</v>
      </c>
      <c r="D55" s="86">
        <v>2013</v>
      </c>
      <c r="E55" s="86">
        <v>2014</v>
      </c>
      <c r="F55" s="86">
        <v>2015</v>
      </c>
      <c r="G55" s="86">
        <v>2016</v>
      </c>
      <c r="H55" s="86">
        <v>2017</v>
      </c>
      <c r="I55" s="86">
        <v>2018</v>
      </c>
      <c r="J55" s="86">
        <v>2019</v>
      </c>
      <c r="K55" s="86">
        <v>2020</v>
      </c>
      <c r="L55" s="86">
        <v>2021</v>
      </c>
      <c r="M55" s="86">
        <v>2022</v>
      </c>
      <c r="N55" s="86">
        <v>2023</v>
      </c>
      <c r="O55" s="86">
        <v>2024</v>
      </c>
      <c r="P55" s="86" t="s">
        <v>618</v>
      </c>
    </row>
    <row r="56" spans="2:16" x14ac:dyDescent="0.2">
      <c r="B56" s="14" t="s">
        <v>304</v>
      </c>
      <c r="C56" s="262"/>
    </row>
    <row r="57" spans="2:16" x14ac:dyDescent="0.2">
      <c r="B57" s="142" t="s">
        <v>163</v>
      </c>
      <c r="C57" s="263"/>
      <c r="D57" s="212">
        <f>連PL!D30-D46</f>
        <v>14592.259744999999</v>
      </c>
      <c r="E57" s="212">
        <f>連PL!E30-E46</f>
        <v>16349.763999999999</v>
      </c>
      <c r="F57" s="212">
        <f>連PL!F30-F46</f>
        <v>15121.992</v>
      </c>
      <c r="G57" s="212">
        <f>連PL!G30-G46</f>
        <v>15307.083000000001</v>
      </c>
      <c r="H57" s="212">
        <f>連PL!H30-H46</f>
        <v>15248.737999999999</v>
      </c>
      <c r="I57" s="212">
        <f>連PL!I30-I46</f>
        <v>15204.748000000001</v>
      </c>
      <c r="J57" s="212">
        <f>連PL!J30-J46</f>
        <v>12288.346</v>
      </c>
      <c r="K57" s="212">
        <f>連PL!K30-K46</f>
        <v>12105.010000000002</v>
      </c>
      <c r="L57" s="212">
        <f>連PL!L30-L46</f>
        <v>11330.629595</v>
      </c>
      <c r="M57" s="212">
        <f>連PL!M30-M46</f>
        <v>11986.990718000001</v>
      </c>
      <c r="N57" s="212">
        <f>連PL!N30-N46</f>
        <v>12224.132582</v>
      </c>
      <c r="O57" s="212">
        <f>連PL!O30-O46</f>
        <v>11865.644342</v>
      </c>
      <c r="P57" s="462">
        <f>連PL!P30-P46</f>
        <v>12900</v>
      </c>
    </row>
    <row r="58" spans="2:16" x14ac:dyDescent="0.2">
      <c r="B58" s="142" t="s">
        <v>164</v>
      </c>
      <c r="C58" s="263"/>
      <c r="D58" s="212">
        <f>連PL!D31-D47</f>
        <v>11186.850834999999</v>
      </c>
      <c r="E58" s="212">
        <f>連PL!E31-E47</f>
        <v>11883.899000000001</v>
      </c>
      <c r="F58" s="212">
        <f>連PL!F31-F47</f>
        <v>18233.778999999999</v>
      </c>
      <c r="G58" s="212">
        <f>連PL!G31-G47</f>
        <v>11274.985000000001</v>
      </c>
      <c r="H58" s="212">
        <f>連PL!H31-H47</f>
        <v>9979.6570000000011</v>
      </c>
      <c r="I58" s="212">
        <f>連PL!I31-I47</f>
        <v>10191.909</v>
      </c>
      <c r="J58" s="212">
        <f>連PL!J31-J47</f>
        <v>7708.2430000000004</v>
      </c>
      <c r="K58" s="212">
        <f>連PL!K31-K47</f>
        <v>7220.1669999999995</v>
      </c>
      <c r="L58" s="212">
        <f>連PL!L31-L47</f>
        <v>6317.833756</v>
      </c>
      <c r="M58" s="212">
        <f>連PL!M31-M47</f>
        <v>6760.7347609999997</v>
      </c>
      <c r="N58" s="212">
        <f>連PL!N31-N47</f>
        <v>7584.3923479999994</v>
      </c>
      <c r="O58" s="212">
        <f>連PL!O31-O47</f>
        <v>7736.9054100000012</v>
      </c>
      <c r="P58" s="463" t="s">
        <v>373</v>
      </c>
    </row>
    <row r="59" spans="2:16" x14ac:dyDescent="0.2">
      <c r="B59" s="142" t="s">
        <v>165</v>
      </c>
      <c r="C59" s="263"/>
      <c r="D59" s="212">
        <f>連PL!D32-D48</f>
        <v>3405.4089100000001</v>
      </c>
      <c r="E59" s="212">
        <f>連PL!E32-E48</f>
        <v>4465.8649999999998</v>
      </c>
      <c r="F59" s="212">
        <f>連PL!F32-F48</f>
        <v>-3111.7869999999998</v>
      </c>
      <c r="G59" s="212">
        <f>連PL!G32-G48</f>
        <v>4032.097999999999</v>
      </c>
      <c r="H59" s="212">
        <f>連PL!H32-H48</f>
        <v>5269.0810000000001</v>
      </c>
      <c r="I59" s="212">
        <f>連PL!I32-I48</f>
        <v>5013.5880000000006</v>
      </c>
      <c r="J59" s="212">
        <f>連PL!J32-J48</f>
        <v>4580.101999999999</v>
      </c>
      <c r="K59" s="212">
        <f>連PL!K32-K48</f>
        <v>4884.8419999999996</v>
      </c>
      <c r="L59" s="212">
        <f>連PL!L32-L48</f>
        <v>5012.7968390000005</v>
      </c>
      <c r="M59" s="212">
        <f>連PL!M32-M48</f>
        <v>5226.2559569999994</v>
      </c>
      <c r="N59" s="212">
        <f>連PL!N32-N48</f>
        <v>4639.7402340000008</v>
      </c>
      <c r="O59" s="212">
        <f>連PL!O32-O48</f>
        <v>4128.7389320000002</v>
      </c>
      <c r="P59" s="463" t="s">
        <v>373</v>
      </c>
    </row>
    <row r="60" spans="2:16" x14ac:dyDescent="0.2">
      <c r="B60" s="142" t="s">
        <v>166</v>
      </c>
      <c r="C60" s="263"/>
      <c r="D60" s="212">
        <f>連PL!D33-D49</f>
        <v>1848.0210390000002</v>
      </c>
      <c r="E60" s="212">
        <f>連PL!E33-E49</f>
        <v>2140.9789999999998</v>
      </c>
      <c r="F60" s="212">
        <f>連PL!F33-F49</f>
        <v>2302.2000000000003</v>
      </c>
      <c r="G60" s="212">
        <f>連PL!G33-G49</f>
        <v>3112.4440000000004</v>
      </c>
      <c r="H60" s="212">
        <f>連PL!H33-H49</f>
        <v>3606.9979999999996</v>
      </c>
      <c r="I60" s="212">
        <f>連PL!I33-I49</f>
        <v>3368.248</v>
      </c>
      <c r="J60" s="212">
        <f>連PL!J33-J49</f>
        <v>3479.7730000000001</v>
      </c>
      <c r="K60" s="212">
        <f>連PL!K33-K49</f>
        <v>2989.3739999999998</v>
      </c>
      <c r="L60" s="212">
        <f>連PL!L33-L49</f>
        <v>3691.1141369999996</v>
      </c>
      <c r="M60" s="212">
        <f>連PL!M33-M49</f>
        <v>3536.9757440000003</v>
      </c>
      <c r="N60" s="212">
        <f>連PL!N33-N49</f>
        <v>3581.5540920000003</v>
      </c>
      <c r="O60" s="212">
        <f>連PL!O33-O49</f>
        <v>3202.5949010000004</v>
      </c>
      <c r="P60" s="463" t="s">
        <v>373</v>
      </c>
    </row>
    <row r="61" spans="2:16" x14ac:dyDescent="0.2">
      <c r="B61" s="142" t="s">
        <v>168</v>
      </c>
      <c r="C61" s="263"/>
      <c r="D61" s="212">
        <f>連PL!D34-D50</f>
        <v>1557.3878709999999</v>
      </c>
      <c r="E61" s="212">
        <f>連PL!E34-E50</f>
        <v>2324.8869999999997</v>
      </c>
      <c r="F61" s="212">
        <f>連PL!F34-F50</f>
        <v>-5413.9859999999999</v>
      </c>
      <c r="G61" s="212">
        <f>連PL!G34-G50</f>
        <v>919.654</v>
      </c>
      <c r="H61" s="212">
        <f>連PL!H34-H50</f>
        <v>1662.0840000000001</v>
      </c>
      <c r="I61" s="212">
        <f>連PL!I34-I50</f>
        <v>1645.3409999999999</v>
      </c>
      <c r="J61" s="212">
        <f>連PL!J34-J50</f>
        <v>1100.329</v>
      </c>
      <c r="K61" s="212">
        <f>連PL!K34-K50</f>
        <v>1895.4690000000001</v>
      </c>
      <c r="L61" s="212">
        <f>連PL!L34-L50</f>
        <v>1321.6827019999998</v>
      </c>
      <c r="M61" s="212">
        <f>連PL!M34-M50</f>
        <v>1689.2802129999998</v>
      </c>
      <c r="N61" s="212">
        <f>連PL!N34-N50</f>
        <v>1058.186142</v>
      </c>
      <c r="O61" s="212">
        <f>連PL!O34-O50</f>
        <v>926.14403100000004</v>
      </c>
      <c r="P61" s="462">
        <f>連PL!P34-P50</f>
        <v>1250</v>
      </c>
    </row>
    <row r="62" spans="2:16" x14ac:dyDescent="0.2">
      <c r="B62" s="142" t="s">
        <v>171</v>
      </c>
      <c r="C62" s="263"/>
      <c r="D62" s="212">
        <f>連PL!D35-D51</f>
        <v>1560.9964299999999</v>
      </c>
      <c r="E62" s="212">
        <f>連PL!E35-E51</f>
        <v>2307.73</v>
      </c>
      <c r="F62" s="212">
        <f>連PL!F35-F51</f>
        <v>-5403.6639999999998</v>
      </c>
      <c r="G62" s="212">
        <f>連PL!G35-G51</f>
        <v>831.38799999999992</v>
      </c>
      <c r="H62" s="212">
        <f>連PL!H35-H51</f>
        <v>1532.7019999999998</v>
      </c>
      <c r="I62" s="212">
        <f>連PL!I35-I51</f>
        <v>1646.5410000000002</v>
      </c>
      <c r="J62" s="212">
        <f>連PL!J35-J51</f>
        <v>1108.0129999999997</v>
      </c>
      <c r="K62" s="212">
        <f>連PL!K35-K51</f>
        <v>1931.5579999999998</v>
      </c>
      <c r="L62" s="212">
        <f>連PL!L35-L51</f>
        <v>1328.0383579999998</v>
      </c>
      <c r="M62" s="212">
        <f>連PL!M35-M51</f>
        <v>1708.2866859999999</v>
      </c>
      <c r="N62" s="212">
        <f>連PL!N35-N51</f>
        <v>1081.2891930000003</v>
      </c>
      <c r="O62" s="212">
        <f>連PL!O35-O51</f>
        <v>951.51381300000003</v>
      </c>
      <c r="P62" s="462">
        <f>連PL!P35-P51</f>
        <v>1250</v>
      </c>
    </row>
    <row r="63" spans="2:16" x14ac:dyDescent="0.2">
      <c r="B63" s="142" t="s">
        <v>297</v>
      </c>
      <c r="C63" s="263"/>
      <c r="D63" s="212">
        <f>連PL!D36-D52</f>
        <v>1549.2510859999998</v>
      </c>
      <c r="E63" s="212">
        <f>連PL!E36-E52</f>
        <v>2230.02</v>
      </c>
      <c r="F63" s="212">
        <f>連PL!F36-F52</f>
        <v>-6433.4530000000004</v>
      </c>
      <c r="G63" s="212">
        <f>連PL!G36-G52</f>
        <v>-7244.7950000000001</v>
      </c>
      <c r="H63" s="212">
        <f>連PL!H36-H52</f>
        <v>1218.6809999999998</v>
      </c>
      <c r="I63" s="212">
        <f>連PL!I36-I52</f>
        <v>3073.8470000000002</v>
      </c>
      <c r="J63" s="212">
        <f>連PL!J36-J52</f>
        <v>1094.5550000000003</v>
      </c>
      <c r="K63" s="212">
        <f>連PL!K36-K52</f>
        <v>-144.37100000000009</v>
      </c>
      <c r="L63" s="212">
        <f>連PL!L36-L52</f>
        <v>1309.6939220000002</v>
      </c>
      <c r="M63" s="212">
        <f>連PL!M36-M52</f>
        <v>1687.3283660000002</v>
      </c>
      <c r="N63" s="212">
        <f>連PL!N36-N52</f>
        <v>1061.0815109999999</v>
      </c>
      <c r="O63" s="212">
        <f>連PL!O36-O52</f>
        <v>950.64206999999999</v>
      </c>
      <c r="P63" s="463" t="s">
        <v>373</v>
      </c>
    </row>
    <row r="64" spans="2:16" x14ac:dyDescent="0.2">
      <c r="B64" s="142" t="s">
        <v>173</v>
      </c>
      <c r="C64" s="263"/>
      <c r="D64" s="212">
        <f>連PL!D37-D53</f>
        <v>955.5333710000001</v>
      </c>
      <c r="E64" s="212">
        <f>連PL!E37-E53</f>
        <v>1283.0819999999999</v>
      </c>
      <c r="F64" s="212">
        <f>連PL!F37-F53</f>
        <v>-5520.1940000000004</v>
      </c>
      <c r="G64" s="212">
        <f>連PL!G37-G53</f>
        <v>-7265.7049999999999</v>
      </c>
      <c r="H64" s="212">
        <f>連PL!H37-H53</f>
        <v>1411.6599999999999</v>
      </c>
      <c r="I64" s="212">
        <f>連PL!I37-I53</f>
        <v>2352.0510000000004</v>
      </c>
      <c r="J64" s="212">
        <f>連PL!J37-J53</f>
        <v>1021.966</v>
      </c>
      <c r="K64" s="212">
        <f>連PL!K37-K53</f>
        <v>-276.45699999999988</v>
      </c>
      <c r="L64" s="212">
        <f>連PL!L37-L53</f>
        <v>1109.4128890000002</v>
      </c>
      <c r="M64" s="212">
        <f>連PL!M37-M53</f>
        <v>1093.3234130000001</v>
      </c>
      <c r="N64" s="212">
        <f>連PL!N37-N53</f>
        <v>785.98324500000012</v>
      </c>
      <c r="O64" s="212">
        <f>連PL!O37-O53</f>
        <v>617.49493800000005</v>
      </c>
      <c r="P64" s="462">
        <f>連PL!P37-P53</f>
        <v>850</v>
      </c>
    </row>
  </sheetData>
  <mergeCells count="12">
    <mergeCell ref="D6:P6"/>
    <mergeCell ref="A17:B17"/>
    <mergeCell ref="A18:B18"/>
    <mergeCell ref="A19:B19"/>
    <mergeCell ref="A20:B20"/>
    <mergeCell ref="D25:P25"/>
    <mergeCell ref="A39:B39"/>
    <mergeCell ref="A40:B40"/>
    <mergeCell ref="A21:B21"/>
    <mergeCell ref="A36:B36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R44"/>
  <sheetViews>
    <sheetView showGridLines="0" view="pageBreakPreview" zoomScale="120" zoomScaleNormal="100" zoomScaleSheetLayoutView="120" workbookViewId="0">
      <pane xSplit="2" topLeftCell="C1" activePane="topRight" state="frozen"/>
      <selection activeCell="B1" sqref="B1"/>
      <selection pane="topRight" activeCell="P18" sqref="P18"/>
    </sheetView>
  </sheetViews>
  <sheetFormatPr defaultColWidth="9" defaultRowHeight="13.2" x14ac:dyDescent="0.2"/>
  <cols>
    <col min="1" max="1" width="1" style="8" customWidth="1"/>
    <col min="2" max="2" width="22.109375" style="8" customWidth="1"/>
    <col min="3" max="3" width="29.44140625" style="8" customWidth="1"/>
    <col min="4" max="4" width="10.6640625" style="8" hidden="1" customWidth="1"/>
    <col min="5" max="5" width="10.6640625" style="8" customWidth="1"/>
    <col min="6" max="7" width="9.44140625" style="8" customWidth="1"/>
    <col min="8" max="16384" width="9" style="8"/>
  </cols>
  <sheetData>
    <row r="1" spans="1:16" ht="13.5" customHeight="1" x14ac:dyDescent="0.2"/>
    <row r="2" spans="1:16" ht="22.5" customHeight="1" x14ac:dyDescent="0.2">
      <c r="A2" s="99"/>
      <c r="B2" s="26" t="s">
        <v>268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2.5" customHeight="1" x14ac:dyDescent="0.2">
      <c r="A3" s="28"/>
      <c r="B3" s="11" t="s">
        <v>285</v>
      </c>
      <c r="C3" s="28"/>
      <c r="D3" s="28"/>
      <c r="E3" s="28"/>
    </row>
    <row r="4" spans="1:16" s="14" customFormat="1" ht="9.6" x14ac:dyDescent="0.2">
      <c r="A4" s="27"/>
      <c r="B4" s="27"/>
      <c r="C4" s="27"/>
      <c r="D4" s="43"/>
      <c r="E4" s="43"/>
      <c r="F4" s="43"/>
      <c r="G4" s="43"/>
      <c r="H4" s="43"/>
      <c r="I4" s="43"/>
      <c r="J4" s="43"/>
      <c r="K4" s="43"/>
      <c r="L4" s="43"/>
      <c r="O4" s="43"/>
      <c r="P4" s="43" t="s">
        <v>63</v>
      </c>
    </row>
    <row r="5" spans="1:16" s="14" customFormat="1" ht="9.6" x14ac:dyDescent="0.2">
      <c r="A5" s="27"/>
      <c r="B5" s="27"/>
      <c r="C5" s="27"/>
      <c r="D5" s="86">
        <v>2013</v>
      </c>
      <c r="E5" s="86">
        <v>2014</v>
      </c>
      <c r="F5" s="86">
        <v>2015</v>
      </c>
      <c r="G5" s="86">
        <v>2016</v>
      </c>
      <c r="H5" s="86">
        <v>2017</v>
      </c>
      <c r="I5" s="86">
        <v>2018</v>
      </c>
      <c r="J5" s="86">
        <v>2019</v>
      </c>
      <c r="K5" s="86">
        <v>2020</v>
      </c>
      <c r="L5" s="86">
        <v>2021</v>
      </c>
      <c r="M5" s="86">
        <v>2022</v>
      </c>
      <c r="N5" s="86">
        <v>2023</v>
      </c>
      <c r="O5" s="87">
        <v>2024</v>
      </c>
      <c r="P5" s="87" t="s">
        <v>618</v>
      </c>
    </row>
    <row r="6" spans="1:16" s="14" customFormat="1" ht="9.6" x14ac:dyDescent="0.2">
      <c r="A6" s="27"/>
      <c r="B6" s="27"/>
      <c r="C6" s="27"/>
      <c r="D6" s="86" t="s">
        <v>635</v>
      </c>
      <c r="E6" s="86" t="s">
        <v>636</v>
      </c>
      <c r="F6" s="86" t="s">
        <v>628</v>
      </c>
      <c r="G6" s="86" t="s">
        <v>629</v>
      </c>
      <c r="H6" s="86" t="s">
        <v>630</v>
      </c>
      <c r="I6" s="86" t="s">
        <v>631</v>
      </c>
      <c r="J6" s="86" t="s">
        <v>632</v>
      </c>
      <c r="K6" s="86" t="s">
        <v>633</v>
      </c>
      <c r="L6" s="86" t="s">
        <v>634</v>
      </c>
      <c r="M6" s="86" t="s">
        <v>627</v>
      </c>
      <c r="N6" s="86" t="s">
        <v>626</v>
      </c>
      <c r="O6" s="87" t="s">
        <v>625</v>
      </c>
      <c r="P6" s="87" t="s">
        <v>637</v>
      </c>
    </row>
    <row r="7" spans="1:16" s="14" customFormat="1" ht="15" customHeight="1" x14ac:dyDescent="0.2">
      <c r="A7" s="129" t="s">
        <v>238</v>
      </c>
      <c r="B7" s="129"/>
      <c r="C7" s="130" t="s">
        <v>258</v>
      </c>
      <c r="D7" s="131"/>
      <c r="E7" s="131"/>
      <c r="F7" s="131"/>
      <c r="G7" s="131"/>
      <c r="H7" s="131"/>
      <c r="I7" s="131"/>
      <c r="J7" s="131"/>
      <c r="K7" s="131"/>
      <c r="L7" s="132"/>
      <c r="M7" s="131"/>
      <c r="N7" s="131"/>
      <c r="O7" s="132"/>
      <c r="P7" s="132"/>
    </row>
    <row r="8" spans="1:16" s="14" customFormat="1" ht="15" customHeight="1" x14ac:dyDescent="0.2">
      <c r="A8" s="27" t="s">
        <v>163</v>
      </c>
      <c r="B8" s="27"/>
      <c r="C8" s="31" t="s">
        <v>135</v>
      </c>
      <c r="D8" s="45">
        <f>連PL!D8</f>
        <v>29290</v>
      </c>
      <c r="E8" s="45">
        <f>連PL!E8</f>
        <v>32500</v>
      </c>
      <c r="F8" s="45">
        <f>連PL!F8</f>
        <v>30485</v>
      </c>
      <c r="G8" s="45">
        <f>連PL!G8</f>
        <v>29792</v>
      </c>
      <c r="H8" s="45">
        <f>連PL!H8</f>
        <v>31024</v>
      </c>
      <c r="I8" s="45">
        <f>連PL!I8</f>
        <v>30393</v>
      </c>
      <c r="J8" s="45">
        <f>連PL!J8</f>
        <v>23641</v>
      </c>
      <c r="K8" s="45">
        <f>連PL!K8</f>
        <v>23560</v>
      </c>
      <c r="L8" s="302">
        <f>連PL!L8</f>
        <v>22499</v>
      </c>
      <c r="M8" s="302">
        <f>連PL!M8</f>
        <v>23218</v>
      </c>
      <c r="N8" s="302">
        <f>連PL!N8</f>
        <v>23952</v>
      </c>
      <c r="O8" s="464">
        <f>連PL!O8</f>
        <v>23864</v>
      </c>
      <c r="P8" s="423">
        <f>連PL!P8</f>
        <v>25500</v>
      </c>
    </row>
    <row r="9" spans="1:16" s="14" customFormat="1" ht="15" customHeight="1" x14ac:dyDescent="0.2">
      <c r="A9" s="29" t="s">
        <v>165</v>
      </c>
      <c r="B9" s="29"/>
      <c r="C9" s="30" t="s">
        <v>220</v>
      </c>
      <c r="D9" s="44">
        <f>連PL!D10</f>
        <v>6385</v>
      </c>
      <c r="E9" s="44">
        <f>連PL!E10</f>
        <v>7680</v>
      </c>
      <c r="F9" s="44">
        <f>連PL!F10</f>
        <v>515</v>
      </c>
      <c r="G9" s="44">
        <f>連PL!G10</f>
        <v>8299</v>
      </c>
      <c r="H9" s="348">
        <f>連PL!H10</f>
        <v>9944</v>
      </c>
      <c r="I9" s="348">
        <f>連PL!I10</f>
        <v>10536</v>
      </c>
      <c r="J9" s="368">
        <v>8674</v>
      </c>
      <c r="K9" s="368">
        <v>9295</v>
      </c>
      <c r="L9" s="45">
        <f>連PL!L10</f>
        <v>9528</v>
      </c>
      <c r="M9" s="45">
        <f>連PL!M10</f>
        <v>10020</v>
      </c>
      <c r="N9" s="45">
        <f>連PL!N10</f>
        <v>9266</v>
      </c>
      <c r="O9" s="423">
        <f>連PL!O10</f>
        <v>7292</v>
      </c>
      <c r="P9" s="443" t="s">
        <v>373</v>
      </c>
    </row>
    <row r="10" spans="1:16" s="14" customFormat="1" ht="15" customHeight="1" x14ac:dyDescent="0.2">
      <c r="A10" s="29" t="s">
        <v>168</v>
      </c>
      <c r="B10" s="29"/>
      <c r="C10" s="30" t="s">
        <v>138</v>
      </c>
      <c r="D10" s="44">
        <f>連PL!D12</f>
        <v>2724</v>
      </c>
      <c r="E10" s="44">
        <f>連PL!E12</f>
        <v>3335</v>
      </c>
      <c r="F10" s="44">
        <f>連PL!F12</f>
        <v>-4123</v>
      </c>
      <c r="G10" s="44">
        <f>連PL!G12</f>
        <v>2654</v>
      </c>
      <c r="H10" s="44">
        <f>連PL!H12</f>
        <v>3351</v>
      </c>
      <c r="I10" s="44">
        <f>連PL!I12</f>
        <v>4362</v>
      </c>
      <c r="J10" s="44">
        <f>連PL!J12</f>
        <v>2332</v>
      </c>
      <c r="K10" s="44">
        <f>連PL!K12</f>
        <v>3449</v>
      </c>
      <c r="L10" s="44">
        <f>連PL!L12</f>
        <v>2989</v>
      </c>
      <c r="M10" s="44">
        <f>連PL!M12</f>
        <v>2916</v>
      </c>
      <c r="N10" s="44">
        <f>連PL!N12</f>
        <v>2183</v>
      </c>
      <c r="O10" s="465">
        <f>連PL!O12</f>
        <v>1024</v>
      </c>
      <c r="P10" s="465">
        <f>連PL!P12</f>
        <v>2200</v>
      </c>
    </row>
    <row r="11" spans="1:16" s="14" customFormat="1" ht="15" customHeight="1" x14ac:dyDescent="0.2">
      <c r="A11" s="29" t="s">
        <v>171</v>
      </c>
      <c r="B11" s="29"/>
      <c r="C11" s="30" t="s">
        <v>139</v>
      </c>
      <c r="D11" s="44">
        <f>連PL!D15</f>
        <v>2736</v>
      </c>
      <c r="E11" s="44">
        <f>連PL!E15</f>
        <v>3350</v>
      </c>
      <c r="F11" s="44">
        <f>連PL!F15</f>
        <v>-4081</v>
      </c>
      <c r="G11" s="44">
        <f>連PL!G15</f>
        <v>2569</v>
      </c>
      <c r="H11" s="44">
        <f>連PL!H15</f>
        <v>3177</v>
      </c>
      <c r="I11" s="44">
        <f>連PL!I15</f>
        <v>4341</v>
      </c>
      <c r="J11" s="44">
        <f>連PL!J15</f>
        <v>2345</v>
      </c>
      <c r="K11" s="44">
        <f>連PL!K15</f>
        <v>3488</v>
      </c>
      <c r="L11" s="44">
        <f>連PL!L15</f>
        <v>3003</v>
      </c>
      <c r="M11" s="44">
        <f>連PL!M15</f>
        <v>2943</v>
      </c>
      <c r="N11" s="44">
        <f>連PL!N15</f>
        <v>2223</v>
      </c>
      <c r="O11" s="465">
        <f>連PL!O15</f>
        <v>1072</v>
      </c>
      <c r="P11" s="465">
        <f>連PL!P15</f>
        <v>2200</v>
      </c>
    </row>
    <row r="12" spans="1:16" s="14" customFormat="1" ht="15" customHeight="1" x14ac:dyDescent="0.2">
      <c r="A12" s="301" t="s">
        <v>173</v>
      </c>
      <c r="B12" s="301"/>
      <c r="C12" s="72" t="s">
        <v>140</v>
      </c>
      <c r="D12" s="302">
        <f>連PL!D25</f>
        <v>1674</v>
      </c>
      <c r="E12" s="302">
        <f>連PL!E25</f>
        <v>1863</v>
      </c>
      <c r="F12" s="302">
        <f>連PL!F25</f>
        <v>-4707</v>
      </c>
      <c r="G12" s="302">
        <f>連PL!G25</f>
        <v>-6094</v>
      </c>
      <c r="H12" s="302">
        <f>連PL!H25</f>
        <v>2366</v>
      </c>
      <c r="I12" s="302">
        <f>連PL!I25</f>
        <v>4315</v>
      </c>
      <c r="J12" s="302">
        <f>連PL!J25</f>
        <v>2034</v>
      </c>
      <c r="K12" s="302">
        <f>連PL!K25</f>
        <v>1099</v>
      </c>
      <c r="L12" s="302">
        <f>連PL!L25</f>
        <v>2460</v>
      </c>
      <c r="M12" s="302">
        <f>連PL!M25</f>
        <v>2051</v>
      </c>
      <c r="N12" s="302">
        <f>連PL!N25</f>
        <v>1440</v>
      </c>
      <c r="O12" s="464">
        <f>連PL!O25</f>
        <v>603</v>
      </c>
      <c r="P12" s="464">
        <f>連PL!P25</f>
        <v>1500</v>
      </c>
    </row>
    <row r="13" spans="1:16" s="14" customFormat="1" ht="6.75" customHeight="1" x14ac:dyDescent="0.2">
      <c r="A13" s="27"/>
      <c r="B13" s="27"/>
      <c r="C13" s="31"/>
      <c r="D13" s="45"/>
      <c r="E13" s="45"/>
      <c r="F13" s="45"/>
      <c r="G13" s="46"/>
      <c r="H13" s="45"/>
      <c r="I13" s="45"/>
      <c r="J13" s="45"/>
      <c r="K13" s="45"/>
      <c r="L13" s="45"/>
      <c r="M13" s="45"/>
      <c r="N13" s="46"/>
      <c r="O13" s="46"/>
      <c r="P13" s="46"/>
    </row>
    <row r="14" spans="1:16" s="14" customFormat="1" ht="9.75" customHeight="1" x14ac:dyDescent="0.2">
      <c r="A14" s="7"/>
      <c r="B14" s="7"/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 t="s">
        <v>64</v>
      </c>
    </row>
    <row r="15" spans="1:16" s="14" customFormat="1" ht="15" customHeight="1" x14ac:dyDescent="0.2">
      <c r="A15" s="129" t="s">
        <v>237</v>
      </c>
      <c r="B15" s="129"/>
      <c r="C15" s="130" t="s">
        <v>258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2"/>
      <c r="O15" s="132"/>
      <c r="P15" s="132"/>
    </row>
    <row r="16" spans="1:16" s="14" customFormat="1" ht="15" customHeight="1" x14ac:dyDescent="0.2">
      <c r="A16" s="29" t="s">
        <v>251</v>
      </c>
      <c r="B16" s="29"/>
      <c r="C16" s="30" t="s">
        <v>259</v>
      </c>
      <c r="D16" s="136">
        <f>連PL!D32/連PL!D30</f>
        <v>0.21800246396007097</v>
      </c>
      <c r="E16" s="136">
        <f>連PL!E32/連PL!E30</f>
        <v>0.23632139045237205</v>
      </c>
      <c r="F16" s="136">
        <f>連PL!F32/連PL!F30</f>
        <v>1.6921081206192391E-2</v>
      </c>
      <c r="G16" s="136">
        <f>連PL!G32/連PL!G30</f>
        <v>0.27856648274409734</v>
      </c>
      <c r="H16" s="136">
        <f>連PL!H32/連PL!H30</f>
        <v>0.32053934198351802</v>
      </c>
      <c r="I16" s="136">
        <f>連PL!I32/連PL!I30</f>
        <v>0.34667331541973428</v>
      </c>
      <c r="J16" s="136">
        <f>連PL!J32/連PL!J30</f>
        <v>0.36692096428370508</v>
      </c>
      <c r="K16" s="136">
        <f>連PL!K32/連PL!K30</f>
        <v>0.39452083702322793</v>
      </c>
      <c r="L16" s="136">
        <f>連PL!L32/連PL!L30</f>
        <v>0.42348781699852517</v>
      </c>
      <c r="M16" s="136">
        <f>連PL!M32/連PL!M30</f>
        <v>0.43155564752725328</v>
      </c>
      <c r="N16" s="136">
        <f>連PL!N32/連PL!N30</f>
        <v>0.38685065058615414</v>
      </c>
      <c r="O16" s="469">
        <f>連PL!O32/連PL!O30</f>
        <v>0.30558988984830598</v>
      </c>
      <c r="P16" s="409" t="s">
        <v>373</v>
      </c>
    </row>
    <row r="17" spans="1:18" s="14" customFormat="1" ht="15" customHeight="1" x14ac:dyDescent="0.2">
      <c r="A17" s="29" t="s">
        <v>252</v>
      </c>
      <c r="B17" s="53"/>
      <c r="C17" s="30" t="s">
        <v>260</v>
      </c>
      <c r="D17" s="136">
        <f>連PL!D34/連PL!D30</f>
        <v>9.302941117913914E-2</v>
      </c>
      <c r="E17" s="136">
        <f>連PL!E34/連PL!E30</f>
        <v>0.10261568264996324</v>
      </c>
      <c r="F17" s="136">
        <f>連PL!F34/連PL!F30</f>
        <v>-0.13527152082483335</v>
      </c>
      <c r="G17" s="136">
        <f>連PL!G34/連PL!G30</f>
        <v>8.9096419331777268E-2</v>
      </c>
      <c r="H17" s="136">
        <f>連PL!H34/連PL!H30</f>
        <v>0.10804232267367407</v>
      </c>
      <c r="I17" s="136">
        <f>連PL!I34/連PL!I30</f>
        <v>0.14352979233931909</v>
      </c>
      <c r="J17" s="136">
        <f>連PL!J34/連PL!J30</f>
        <v>9.8680672492839946E-2</v>
      </c>
      <c r="K17" s="136">
        <f>連PL!K34/連PL!K30</f>
        <v>0.14640415286789327</v>
      </c>
      <c r="L17" s="136">
        <f>連PL!L34/連PL!L30</f>
        <v>0.13284795412408676</v>
      </c>
      <c r="M17" s="136">
        <f>連PL!M34/連PL!M30</f>
        <v>0.12559150490054471</v>
      </c>
      <c r="N17" s="136">
        <f>連PL!N34/連PL!N30</f>
        <v>9.1165067773939248E-2</v>
      </c>
      <c r="O17" s="469">
        <f>連PL!O34/連PL!O30</f>
        <v>4.2927691266917256E-2</v>
      </c>
      <c r="P17" s="471">
        <f>連PL!P34/連PL!P30</f>
        <v>8.6274509803921567E-2</v>
      </c>
    </row>
    <row r="18" spans="1:18" s="14" customFormat="1" ht="15" customHeight="1" x14ac:dyDescent="0.2">
      <c r="A18" s="29" t="s">
        <v>253</v>
      </c>
      <c r="B18" s="29"/>
      <c r="C18" s="30" t="s">
        <v>261</v>
      </c>
      <c r="D18" s="136">
        <f>連PL!D35/連PL!D30</f>
        <v>9.3438167817566892E-2</v>
      </c>
      <c r="E18" s="136">
        <f>連PL!E35/連PL!E30</f>
        <v>0.10307859693863658</v>
      </c>
      <c r="F18" s="136">
        <f>連PL!F35/連PL!F30</f>
        <v>-0.1339002035276953</v>
      </c>
      <c r="G18" s="136">
        <f>連PL!G35/連PL!G30</f>
        <v>8.6251066575132207E-2</v>
      </c>
      <c r="H18" s="136">
        <f>連PL!H35/連PL!H30</f>
        <v>0.10241609474053152</v>
      </c>
      <c r="I18" s="136">
        <f>連PL!I35/連PL!I30</f>
        <v>0.14284550509515651</v>
      </c>
      <c r="J18" s="136">
        <f>連PL!J35/連PL!J30</f>
        <v>9.9228647480985824E-2</v>
      </c>
      <c r="K18" s="136">
        <f>連PL!K35/連PL!K30</f>
        <v>0.14805769252888601</v>
      </c>
      <c r="L18" s="136">
        <f>連PL!L35/連PL!L30</f>
        <v>0.1334941682492089</v>
      </c>
      <c r="M18" s="136">
        <f>連PL!M35/連PL!M30</f>
        <v>0.12677699264178438</v>
      </c>
      <c r="N18" s="136">
        <f>連PL!N35/連PL!N30</f>
        <v>9.2823235942154095E-2</v>
      </c>
      <c r="O18" s="469">
        <f>連PL!O35/連PL!O30</f>
        <v>4.4952038164295806E-2</v>
      </c>
      <c r="P18" s="471">
        <f>連PL!P35/連PL!P30</f>
        <v>8.6274509803921567E-2</v>
      </c>
    </row>
    <row r="19" spans="1:18" s="14" customFormat="1" ht="15" customHeight="1" x14ac:dyDescent="0.2">
      <c r="A19" s="41" t="s">
        <v>254</v>
      </c>
      <c r="B19" s="41"/>
      <c r="C19" s="42" t="s">
        <v>262</v>
      </c>
      <c r="D19" s="304">
        <f>連PL!D37/連PL!D30</f>
        <v>5.7180545718326273E-2</v>
      </c>
      <c r="E19" s="304">
        <f>連PL!E37/連PL!E30</f>
        <v>5.7347495895231776E-2</v>
      </c>
      <c r="F19" s="304">
        <f>連PL!F37/連PL!F30</f>
        <v>-0.15442584333963605</v>
      </c>
      <c r="G19" s="304">
        <f>連PL!G37/連PL!G30</f>
        <v>-0.20456663492856375</v>
      </c>
      <c r="H19" s="304">
        <f>連PL!H37/連PL!H30</f>
        <v>7.6287875716034459E-2</v>
      </c>
      <c r="I19" s="304">
        <f>連PL!I37/連PL!I30</f>
        <v>0.14200082260552355</v>
      </c>
      <c r="J19" s="304">
        <f>連PL!J37/連PL!J30</f>
        <v>8.6038037204773446E-2</v>
      </c>
      <c r="K19" s="304">
        <f>連PL!K37/連PL!K30</f>
        <v>4.6653764821492291E-2</v>
      </c>
      <c r="L19" s="304">
        <f>連PL!L37/連PL!L30</f>
        <v>0.10936934558359915</v>
      </c>
      <c r="M19" s="304">
        <f>連PL!M37/連PL!M30</f>
        <v>8.8351070272590163E-2</v>
      </c>
      <c r="N19" s="304">
        <f>連PL!N37/連PL!N30</f>
        <v>6.0150223314979524E-2</v>
      </c>
      <c r="O19" s="470">
        <f>連PL!O37/連PL!O30</f>
        <v>2.5275559294947354E-2</v>
      </c>
      <c r="P19" s="470">
        <f>連PL!P37/連PL!P30</f>
        <v>5.8823529411764705E-2</v>
      </c>
    </row>
    <row r="20" spans="1:18" s="14" customFormat="1" ht="10.5" customHeight="1" x14ac:dyDescent="0.2">
      <c r="B20" s="34"/>
    </row>
    <row r="21" spans="1:18" s="14" customFormat="1" ht="10.5" customHeight="1" x14ac:dyDescent="0.2">
      <c r="B21" s="34"/>
      <c r="D21" s="224"/>
      <c r="E21" s="224"/>
    </row>
    <row r="22" spans="1:18" s="14" customFormat="1" ht="13.5" customHeight="1" x14ac:dyDescent="0.2">
      <c r="D22" s="224"/>
      <c r="E22" s="224"/>
    </row>
    <row r="23" spans="1:18" s="14" customFormat="1" ht="13.5" customHeight="1" x14ac:dyDescent="0.2">
      <c r="D23" s="224"/>
      <c r="E23" s="224"/>
    </row>
    <row r="24" spans="1:18" s="14" customFormat="1" ht="13.5" customHeight="1" x14ac:dyDescent="0.2">
      <c r="D24" s="224"/>
      <c r="E24" s="224"/>
    </row>
    <row r="25" spans="1:18" s="14" customFormat="1" ht="13.5" customHeight="1" x14ac:dyDescent="0.2">
      <c r="D25" s="224"/>
      <c r="E25" s="224"/>
    </row>
    <row r="26" spans="1:18" s="14" customFormat="1" ht="13.5" customHeight="1" x14ac:dyDescent="0.2">
      <c r="D26" s="224"/>
      <c r="E26" s="224"/>
    </row>
    <row r="27" spans="1:18" s="14" customFormat="1" ht="13.5" customHeight="1" x14ac:dyDescent="0.2">
      <c r="D27" s="224"/>
      <c r="E27" s="224"/>
    </row>
    <row r="28" spans="1:18" s="14" customFormat="1" ht="13.5" customHeight="1" x14ac:dyDescent="0.2">
      <c r="D28" s="224"/>
      <c r="E28" s="224"/>
    </row>
    <row r="29" spans="1:18" s="14" customFormat="1" ht="13.5" customHeight="1" x14ac:dyDescent="0.2"/>
    <row r="30" spans="1:18" s="14" customFormat="1" ht="13.5" customHeight="1" x14ac:dyDescent="0.2"/>
    <row r="31" spans="1:18" s="14" customFormat="1" ht="13.5" customHeight="1" x14ac:dyDescent="0.2">
      <c r="R31" s="24"/>
    </row>
    <row r="32" spans="1:18" s="14" customFormat="1" ht="9.6" x14ac:dyDescent="0.2"/>
    <row r="33" spans="4:5" s="14" customFormat="1" ht="9.6" x14ac:dyDescent="0.2"/>
    <row r="34" spans="4:5" s="14" customFormat="1" ht="9.6" x14ac:dyDescent="0.2"/>
    <row r="35" spans="4:5" s="14" customFormat="1" ht="9.6" x14ac:dyDescent="0.2"/>
    <row r="36" spans="4:5" s="14" customFormat="1" ht="9.6" x14ac:dyDescent="0.2"/>
    <row r="37" spans="4:5" s="14" customFormat="1" ht="9.6" x14ac:dyDescent="0.2"/>
    <row r="38" spans="4:5" s="14" customFormat="1" ht="9.6" x14ac:dyDescent="0.2"/>
    <row r="39" spans="4:5" s="14" customFormat="1" ht="9.6" x14ac:dyDescent="0.2"/>
    <row r="40" spans="4:5" s="25" customFormat="1" ht="10.8" x14ac:dyDescent="0.2">
      <c r="D40" s="14"/>
      <c r="E40" s="14"/>
    </row>
    <row r="41" spans="4:5" s="25" customFormat="1" ht="10.8" x14ac:dyDescent="0.2">
      <c r="D41" s="14"/>
      <c r="E41" s="14"/>
    </row>
    <row r="42" spans="4:5" s="25" customFormat="1" ht="10.8" x14ac:dyDescent="0.2"/>
    <row r="43" spans="4:5" s="25" customFormat="1" ht="10.8" x14ac:dyDescent="0.2"/>
    <row r="44" spans="4:5" s="25" customFormat="1" ht="10.8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生産性</vt:lpstr>
      <vt:lpstr>投資</vt:lpstr>
      <vt:lpstr>投資-2</vt:lpstr>
      <vt:lpstr>グラフ１</vt:lpstr>
      <vt:lpstr>グラフ１_old</vt:lpstr>
      <vt:lpstr>グラフ２</vt:lpstr>
      <vt:lpstr>グラフ3</vt:lpstr>
      <vt:lpstr>グラフ４</vt:lpstr>
      <vt:lpstr>裏表紙</vt:lpstr>
      <vt:lpstr>グラフ１!Print_Area</vt:lpstr>
      <vt:lpstr>グラフ１_old!Print_Area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生産性!Print_Area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開沼 晃</dc:creator>
  <cp:lastModifiedBy>土田 昌輝</cp:lastModifiedBy>
  <cp:lastPrinted>2018-05-09T08:51:31Z</cp:lastPrinted>
  <dcterms:created xsi:type="dcterms:W3CDTF">2007-10-11T05:10:07Z</dcterms:created>
  <dcterms:modified xsi:type="dcterms:W3CDTF">2024-05-09T02:33:03Z</dcterms:modified>
</cp:coreProperties>
</file>